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20" activeTab="3"/>
  </bookViews>
  <sheets>
    <sheet name="Humanities" sheetId="13" r:id="rId1"/>
    <sheet name="B.Studies" sheetId="12" r:id="rId2"/>
    <sheet name="Science" sheetId="1" r:id="rId3"/>
    <sheet name="Result" sheetId="2" r:id="rId4"/>
    <sheet name="Grade" sheetId="22" r:id="rId5"/>
    <sheet name="SC " sheetId="3" r:id="rId6"/>
    <sheet name="BS" sheetId="14" r:id="rId7"/>
    <sheet name="HU" sheetId="15" r:id="rId8"/>
    <sheet name="Sheet1" sheetId="16" r:id="rId9"/>
    <sheet name="DATA" sheetId="17" r:id="rId10"/>
    <sheet name="MARKS PROCESSING" sheetId="18" r:id="rId11"/>
    <sheet name="Sheet2" sheetId="19" r:id="rId12"/>
    <sheet name="marks sheet" sheetId="20" r:id="rId13"/>
    <sheet name="Sheet3" sheetId="21" r:id="rId14"/>
  </sheets>
  <definedNames>
    <definedName name="_xlnm._FilterDatabase" localSheetId="1" hidden="1">B.Studies!$J$1:$J$124</definedName>
    <definedName name="_xlnm._FilterDatabase" localSheetId="0" hidden="1">Humanities!$BL$1:$BL$218</definedName>
    <definedName name="_xlnm._FilterDatabase" localSheetId="3" hidden="1">Result!$AN$1:$AN$248</definedName>
    <definedName name="_xlnm._FilterDatabase" localSheetId="2" hidden="1">Science!$AR$1:$AR$138</definedName>
    <definedName name="DBS">B.Studies!$A$4:$BW$24</definedName>
    <definedName name="DHU">Humanities!$A$4:$CB$213</definedName>
    <definedName name="DHUN" localSheetId="1">#REF!</definedName>
    <definedName name="DHUN" localSheetId="0">#REF!</definedName>
    <definedName name="DHUN">#REF!</definedName>
    <definedName name="DSc" localSheetId="1">B.Studies!$A$3:$BQ$124</definedName>
    <definedName name="DSc" localSheetId="0">Humanities!$A$3:$BT$121</definedName>
    <definedName name="DSc">Science!$A$3:$CD$138</definedName>
    <definedName name="_xlnm.Print_Area" localSheetId="3">Result!$A$1:$AO$102</definedName>
    <definedName name="_xlnm.Print_Titles" localSheetId="3">Result!$1:$7</definedName>
  </definedNames>
  <calcPr calcId="124519"/>
</workbook>
</file>

<file path=xl/calcChain.xml><?xml version="1.0" encoding="utf-8"?>
<calcChain xmlns="http://schemas.openxmlformats.org/spreadsheetml/2006/main">
  <c r="D217" i="2"/>
  <c r="H217"/>
  <c r="AE217"/>
  <c r="AP196" i="13" l="1"/>
  <c r="AP183"/>
  <c r="AP184"/>
  <c r="AP185"/>
  <c r="AP186"/>
  <c r="AP187"/>
  <c r="AP188"/>
  <c r="AP189"/>
  <c r="AP190"/>
  <c r="AP191"/>
  <c r="AP192"/>
  <c r="AP193"/>
  <c r="AP194"/>
  <c r="AP195"/>
  <c r="AP197"/>
  <c r="AP198"/>
  <c r="AP199"/>
  <c r="AP200"/>
  <c r="AP201"/>
  <c r="AP202"/>
  <c r="AP203"/>
  <c r="AP204"/>
  <c r="AP205"/>
  <c r="AP206"/>
  <c r="AP207"/>
  <c r="AP208"/>
  <c r="AP209"/>
  <c r="AP181"/>
  <c r="AP182"/>
  <c r="AL79" i="1"/>
  <c r="AL80"/>
  <c r="AL81"/>
  <c r="AL82"/>
  <c r="AK79"/>
  <c r="AK80"/>
  <c r="AK81"/>
  <c r="AK82"/>
  <c r="A9" i="2" l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W183" s="1"/>
  <c r="A184"/>
  <c r="A185"/>
  <c r="AQ185" s="1"/>
  <c r="A186"/>
  <c r="A187"/>
  <c r="A188"/>
  <c r="A189"/>
  <c r="H189" s="1"/>
  <c r="A190"/>
  <c r="M190" s="1"/>
  <c r="A191"/>
  <c r="A192"/>
  <c r="A193"/>
  <c r="H193" s="1"/>
  <c r="A194"/>
  <c r="H194" s="1"/>
  <c r="A195"/>
  <c r="H195" s="1"/>
  <c r="A196"/>
  <c r="H196" s="1"/>
  <c r="A197"/>
  <c r="H197" s="1"/>
  <c r="A198"/>
  <c r="A199"/>
  <c r="A200"/>
  <c r="A201"/>
  <c r="H201" s="1"/>
  <c r="A202"/>
  <c r="O202" s="1"/>
  <c r="A203"/>
  <c r="N203" s="1"/>
  <c r="A204"/>
  <c r="I204" s="1"/>
  <c r="A205"/>
  <c r="I205" s="1"/>
  <c r="A206"/>
  <c r="I206" s="1"/>
  <c r="A207"/>
  <c r="A208"/>
  <c r="A209"/>
  <c r="AB209" s="1"/>
  <c r="A210"/>
  <c r="A211"/>
  <c r="A212"/>
  <c r="W212" s="1"/>
  <c r="A213"/>
  <c r="M213" s="1"/>
  <c r="A8"/>
  <c r="I211"/>
  <c r="O212"/>
  <c r="D187"/>
  <c r="F187"/>
  <c r="G187"/>
  <c r="H187"/>
  <c r="I187"/>
  <c r="J187"/>
  <c r="K187"/>
  <c r="L187"/>
  <c r="N187"/>
  <c r="O187"/>
  <c r="P187"/>
  <c r="Q187"/>
  <c r="R187"/>
  <c r="S187"/>
  <c r="T187"/>
  <c r="V187"/>
  <c r="W187"/>
  <c r="X187"/>
  <c r="Y187"/>
  <c r="AS187" s="1"/>
  <c r="Z187"/>
  <c r="AA187"/>
  <c r="AB187"/>
  <c r="AD187"/>
  <c r="AT187" s="1"/>
  <c r="AE187"/>
  <c r="AF187"/>
  <c r="AG187"/>
  <c r="AH187"/>
  <c r="AI187"/>
  <c r="AP187"/>
  <c r="AR187"/>
  <c r="BD187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AS188" s="1"/>
  <c r="Z188"/>
  <c r="AA188"/>
  <c r="AB188"/>
  <c r="AC188"/>
  <c r="AD188"/>
  <c r="AT188" s="1"/>
  <c r="AE188"/>
  <c r="AF188"/>
  <c r="AG188"/>
  <c r="AH188"/>
  <c r="AI188"/>
  <c r="AP188"/>
  <c r="AQ188"/>
  <c r="AR188"/>
  <c r="BD188"/>
  <c r="M194"/>
  <c r="O194"/>
  <c r="Z194"/>
  <c r="AA194"/>
  <c r="AE194"/>
  <c r="O196"/>
  <c r="P196"/>
  <c r="R196"/>
  <c r="AB196"/>
  <c r="D197"/>
  <c r="E197"/>
  <c r="F197"/>
  <c r="G197"/>
  <c r="I197"/>
  <c r="J197"/>
  <c r="K197"/>
  <c r="L197"/>
  <c r="M197"/>
  <c r="N197"/>
  <c r="O197"/>
  <c r="P197"/>
  <c r="Q197"/>
  <c r="R197"/>
  <c r="S197"/>
  <c r="U197"/>
  <c r="V197"/>
  <c r="W197"/>
  <c r="X197"/>
  <c r="Y197"/>
  <c r="AS197" s="1"/>
  <c r="Z197"/>
  <c r="AA197"/>
  <c r="AB197"/>
  <c r="AC197"/>
  <c r="AD197"/>
  <c r="AE197"/>
  <c r="AG197"/>
  <c r="AH197"/>
  <c r="AI197"/>
  <c r="AP197"/>
  <c r="AQ197"/>
  <c r="AR197"/>
  <c r="BD197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AS198" s="1"/>
  <c r="Z198"/>
  <c r="AA198"/>
  <c r="AB198"/>
  <c r="AC198"/>
  <c r="AD198"/>
  <c r="AT198" s="1"/>
  <c r="AE198"/>
  <c r="AF198"/>
  <c r="AG198"/>
  <c r="AH198"/>
  <c r="AI198"/>
  <c r="AP198"/>
  <c r="AQ198"/>
  <c r="AR198"/>
  <c r="BD198"/>
  <c r="AR206"/>
  <c r="R185"/>
  <c r="AB185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S186" s="1"/>
  <c r="Z186"/>
  <c r="AA186"/>
  <c r="AB186"/>
  <c r="AC186"/>
  <c r="AD186"/>
  <c r="AE186"/>
  <c r="AF186"/>
  <c r="AG186"/>
  <c r="AH186"/>
  <c r="AI186"/>
  <c r="AP186"/>
  <c r="AQ186"/>
  <c r="AR186"/>
  <c r="BD186"/>
  <c r="K206" l="1"/>
  <c r="W206"/>
  <c r="Y206"/>
  <c r="AS206" s="1"/>
  <c r="AA206"/>
  <c r="AH206"/>
  <c r="AI206"/>
  <c r="J194"/>
  <c r="J195"/>
  <c r="G195"/>
  <c r="P195"/>
  <c r="S195"/>
  <c r="AH195"/>
  <c r="Z206"/>
  <c r="K196"/>
  <c r="N194"/>
  <c r="M205"/>
  <c r="AQ206"/>
  <c r="J206"/>
  <c r="Z196"/>
  <c r="AC194"/>
  <c r="BD206"/>
  <c r="M206"/>
  <c r="AH194"/>
  <c r="N206"/>
  <c r="O206"/>
  <c r="V206"/>
  <c r="G194"/>
  <c r="AL194" s="1"/>
  <c r="AP195"/>
  <c r="BD203"/>
  <c r="K204"/>
  <c r="E195"/>
  <c r="M204"/>
  <c r="F195"/>
  <c r="BD190"/>
  <c r="AC203"/>
  <c r="AA190"/>
  <c r="V205"/>
  <c r="E202"/>
  <c r="R195"/>
  <c r="W205"/>
  <c r="Q202"/>
  <c r="Y205"/>
  <c r="AS205" s="1"/>
  <c r="AC202"/>
  <c r="U195"/>
  <c r="AH205"/>
  <c r="E203"/>
  <c r="W195"/>
  <c r="O203"/>
  <c r="AC195"/>
  <c r="Q203"/>
  <c r="AE195"/>
  <c r="AA203"/>
  <c r="AG195"/>
  <c r="AQ189"/>
  <c r="N205"/>
  <c r="J204"/>
  <c r="AB203"/>
  <c r="P203"/>
  <c r="D203"/>
  <c r="N196"/>
  <c r="AD195"/>
  <c r="AT195" s="1"/>
  <c r="Q195"/>
  <c r="D195"/>
  <c r="Z205"/>
  <c r="W204"/>
  <c r="AF203"/>
  <c r="T203"/>
  <c r="H203"/>
  <c r="Y196"/>
  <c r="AS196" s="1"/>
  <c r="AI195"/>
  <c r="V195"/>
  <c r="I195"/>
  <c r="K195"/>
  <c r="AQ205"/>
  <c r="AI204"/>
  <c r="W203"/>
  <c r="K203"/>
  <c r="AC196"/>
  <c r="AR195"/>
  <c r="Y195"/>
  <c r="AS195" s="1"/>
  <c r="L195"/>
  <c r="R203"/>
  <c r="AE203"/>
  <c r="Y204"/>
  <c r="AS204" s="1"/>
  <c r="AG203"/>
  <c r="U203"/>
  <c r="I203"/>
  <c r="X195"/>
  <c r="AI203"/>
  <c r="AR205"/>
  <c r="AQ204"/>
  <c r="AP203"/>
  <c r="X203"/>
  <c r="L203"/>
  <c r="W201"/>
  <c r="AD196"/>
  <c r="AT196" s="1"/>
  <c r="BD195"/>
  <c r="Z195"/>
  <c r="M195"/>
  <c r="AQ195"/>
  <c r="J205"/>
  <c r="AQ203"/>
  <c r="Y203"/>
  <c r="AS203" s="1"/>
  <c r="M203"/>
  <c r="AG196"/>
  <c r="D196"/>
  <c r="AA195"/>
  <c r="N195"/>
  <c r="AD203"/>
  <c r="AT203" s="1"/>
  <c r="F203"/>
  <c r="V204"/>
  <c r="S203"/>
  <c r="G203"/>
  <c r="AI205"/>
  <c r="AH204"/>
  <c r="AH203"/>
  <c r="V203"/>
  <c r="J203"/>
  <c r="K205"/>
  <c r="AR203"/>
  <c r="Z203"/>
  <c r="BD196"/>
  <c r="J196"/>
  <c r="AB195"/>
  <c r="O195"/>
  <c r="E189"/>
  <c r="AE201"/>
  <c r="BD189"/>
  <c r="G189"/>
  <c r="AP206"/>
  <c r="X206"/>
  <c r="L206"/>
  <c r="AP205"/>
  <c r="X205"/>
  <c r="L205"/>
  <c r="AP204"/>
  <c r="X204"/>
  <c r="L204"/>
  <c r="BD201"/>
  <c r="AA196"/>
  <c r="M196"/>
  <c r="AB194"/>
  <c r="K194"/>
  <c r="O190"/>
  <c r="K189"/>
  <c r="Z204"/>
  <c r="O189"/>
  <c r="AA205"/>
  <c r="AB206"/>
  <c r="P206"/>
  <c r="D206"/>
  <c r="AB205"/>
  <c r="P205"/>
  <c r="D205"/>
  <c r="AB204"/>
  <c r="P204"/>
  <c r="D204"/>
  <c r="AE196"/>
  <c r="Q196"/>
  <c r="AI194"/>
  <c r="P194"/>
  <c r="O193"/>
  <c r="U189"/>
  <c r="BD205"/>
  <c r="O205"/>
  <c r="BD204"/>
  <c r="AA204"/>
  <c r="O204"/>
  <c r="G193"/>
  <c r="S189"/>
  <c r="Q206"/>
  <c r="AQ194"/>
  <c r="Q194"/>
  <c r="W193"/>
  <c r="W189"/>
  <c r="F206"/>
  <c r="AD205"/>
  <c r="AT205" s="1"/>
  <c r="F205"/>
  <c r="AD204"/>
  <c r="AT204" s="1"/>
  <c r="R204"/>
  <c r="F204"/>
  <c r="AH196"/>
  <c r="S196"/>
  <c r="E196"/>
  <c r="AR194"/>
  <c r="S194"/>
  <c r="AE193"/>
  <c r="AA189"/>
  <c r="AR204"/>
  <c r="N204"/>
  <c r="AD206"/>
  <c r="AT206" s="1"/>
  <c r="AE206"/>
  <c r="S206"/>
  <c r="G206"/>
  <c r="AE205"/>
  <c r="S205"/>
  <c r="G205"/>
  <c r="AE204"/>
  <c r="S204"/>
  <c r="G204"/>
  <c r="AI196"/>
  <c r="U196"/>
  <c r="F196"/>
  <c r="BD194"/>
  <c r="V194"/>
  <c r="BD193"/>
  <c r="AC189"/>
  <c r="AQ213"/>
  <c r="AC206"/>
  <c r="AC205"/>
  <c r="E205"/>
  <c r="Q204"/>
  <c r="R206"/>
  <c r="R205"/>
  <c r="AF206"/>
  <c r="T206"/>
  <c r="H206"/>
  <c r="AF205"/>
  <c r="T205"/>
  <c r="H205"/>
  <c r="AF204"/>
  <c r="T204"/>
  <c r="H204"/>
  <c r="G201"/>
  <c r="AQ196"/>
  <c r="V196"/>
  <c r="G196"/>
  <c r="W194"/>
  <c r="D194"/>
  <c r="AE189"/>
  <c r="M189"/>
  <c r="E206"/>
  <c r="Q205"/>
  <c r="AC204"/>
  <c r="E204"/>
  <c r="AG206"/>
  <c r="U206"/>
  <c r="AG205"/>
  <c r="U205"/>
  <c r="AG204"/>
  <c r="U204"/>
  <c r="O201"/>
  <c r="AR196"/>
  <c r="W196"/>
  <c r="I196"/>
  <c r="Y194"/>
  <c r="AS194" s="1"/>
  <c r="E194"/>
  <c r="AI189"/>
  <c r="AI202"/>
  <c r="W202"/>
  <c r="K202"/>
  <c r="AB202"/>
  <c r="P202"/>
  <c r="D202"/>
  <c r="AG194"/>
  <c r="U194"/>
  <c r="I194"/>
  <c r="AR190"/>
  <c r="Z190"/>
  <c r="N190"/>
  <c r="AD202"/>
  <c r="AT202" s="1"/>
  <c r="R202"/>
  <c r="F202"/>
  <c r="AB190"/>
  <c r="P190"/>
  <c r="D190"/>
  <c r="AE202"/>
  <c r="S202"/>
  <c r="G202"/>
  <c r="AP196"/>
  <c r="X196"/>
  <c r="L196"/>
  <c r="AP194"/>
  <c r="X194"/>
  <c r="L194"/>
  <c r="AC190"/>
  <c r="Q190"/>
  <c r="E190"/>
  <c r="AF202"/>
  <c r="T202"/>
  <c r="H202"/>
  <c r="AD190"/>
  <c r="AT190" s="1"/>
  <c r="R190"/>
  <c r="F190"/>
  <c r="AG202"/>
  <c r="U202"/>
  <c r="I202"/>
  <c r="AE190"/>
  <c r="S190"/>
  <c r="G190"/>
  <c r="AH202"/>
  <c r="V202"/>
  <c r="J202"/>
  <c r="AF190"/>
  <c r="T190"/>
  <c r="H190"/>
  <c r="AG190"/>
  <c r="U190"/>
  <c r="I190"/>
  <c r="AP202"/>
  <c r="X202"/>
  <c r="L202"/>
  <c r="AH190"/>
  <c r="V190"/>
  <c r="J190"/>
  <c r="AQ202"/>
  <c r="Y202"/>
  <c r="AS202" s="1"/>
  <c r="M202"/>
  <c r="AD194"/>
  <c r="AT194" s="1"/>
  <c r="R194"/>
  <c r="F194"/>
  <c r="AI190"/>
  <c r="W190"/>
  <c r="K190"/>
  <c r="AR202"/>
  <c r="Z202"/>
  <c r="AP190"/>
  <c r="X190"/>
  <c r="L190"/>
  <c r="N202"/>
  <c r="BD202"/>
  <c r="AA202"/>
  <c r="AF197"/>
  <c r="BB197" s="1"/>
  <c r="BC197" s="1"/>
  <c r="T197"/>
  <c r="AL197" s="1"/>
  <c r="AF196"/>
  <c r="T196"/>
  <c r="AF195"/>
  <c r="T195"/>
  <c r="AF194"/>
  <c r="T194"/>
  <c r="AQ190"/>
  <c r="Y190"/>
  <c r="AS190" s="1"/>
  <c r="W185"/>
  <c r="AR201"/>
  <c r="AD201"/>
  <c r="AT201" s="1"/>
  <c r="V201"/>
  <c r="N201"/>
  <c r="F201"/>
  <c r="AR193"/>
  <c r="AD193"/>
  <c r="AT193" s="1"/>
  <c r="V193"/>
  <c r="N193"/>
  <c r="F193"/>
  <c r="AR189"/>
  <c r="AD189"/>
  <c r="AT189" s="1"/>
  <c r="V189"/>
  <c r="N189"/>
  <c r="F189"/>
  <c r="AQ201"/>
  <c r="AC201"/>
  <c r="U201"/>
  <c r="M201"/>
  <c r="E201"/>
  <c r="AQ193"/>
  <c r="AC193"/>
  <c r="U193"/>
  <c r="M193"/>
  <c r="E193"/>
  <c r="M185"/>
  <c r="AP201"/>
  <c r="AB201"/>
  <c r="T201"/>
  <c r="L201"/>
  <c r="D201"/>
  <c r="AP193"/>
  <c r="AB193"/>
  <c r="T193"/>
  <c r="L193"/>
  <c r="D193"/>
  <c r="AP189"/>
  <c r="AB189"/>
  <c r="T189"/>
  <c r="L189"/>
  <c r="D189"/>
  <c r="AI201"/>
  <c r="AA201"/>
  <c r="S201"/>
  <c r="K201"/>
  <c r="AI193"/>
  <c r="AA193"/>
  <c r="S193"/>
  <c r="K193"/>
  <c r="AH201"/>
  <c r="Z201"/>
  <c r="R201"/>
  <c r="J201"/>
  <c r="AH193"/>
  <c r="Z193"/>
  <c r="R193"/>
  <c r="J193"/>
  <c r="AH189"/>
  <c r="Z189"/>
  <c r="R189"/>
  <c r="J189"/>
  <c r="AR185"/>
  <c r="AG201"/>
  <c r="Y201"/>
  <c r="AS201" s="1"/>
  <c r="Q201"/>
  <c r="I201"/>
  <c r="AG193"/>
  <c r="Y193"/>
  <c r="AS193" s="1"/>
  <c r="Q193"/>
  <c r="I193"/>
  <c r="AG189"/>
  <c r="Y189"/>
  <c r="AS189" s="1"/>
  <c r="Q189"/>
  <c r="I189"/>
  <c r="AF201"/>
  <c r="X201"/>
  <c r="P201"/>
  <c r="AF193"/>
  <c r="X193"/>
  <c r="P193"/>
  <c r="AF189"/>
  <c r="X189"/>
  <c r="P189"/>
  <c r="Q209"/>
  <c r="AG209"/>
  <c r="AG213"/>
  <c r="P213"/>
  <c r="AI213"/>
  <c r="AB212"/>
  <c r="AB213"/>
  <c r="AJ198"/>
  <c r="AJ188"/>
  <c r="AJ186"/>
  <c r="AG208"/>
  <c r="F200"/>
  <c r="F192"/>
  <c r="M184"/>
  <c r="M183"/>
  <c r="D207"/>
  <c r="AH191"/>
  <c r="F213"/>
  <c r="L213"/>
  <c r="H212"/>
  <c r="J199"/>
  <c r="G211"/>
  <c r="E187"/>
  <c r="J210"/>
  <c r="E209"/>
  <c r="Q211"/>
  <c r="K209"/>
  <c r="Y211"/>
  <c r="AS211" s="1"/>
  <c r="AD209"/>
  <c r="AT209" s="1"/>
  <c r="N209"/>
  <c r="AQ187"/>
  <c r="AC187"/>
  <c r="U187"/>
  <c r="M187"/>
  <c r="AA209"/>
  <c r="D209"/>
  <c r="H213"/>
  <c r="Z209"/>
  <c r="AR209"/>
  <c r="Y209"/>
  <c r="AS209" s="1"/>
  <c r="AP209"/>
  <c r="S209"/>
  <c r="AI209"/>
  <c r="R209"/>
  <c r="L209"/>
  <c r="AF213"/>
  <c r="E213"/>
  <c r="J209"/>
  <c r="W213"/>
  <c r="V209"/>
  <c r="F209"/>
  <c r="R213"/>
  <c r="AH209"/>
  <c r="T209"/>
  <c r="I209"/>
  <c r="Z213"/>
  <c r="AE212"/>
  <c r="X213"/>
  <c r="AH213"/>
  <c r="Y213"/>
  <c r="AS213" s="1"/>
  <c r="O213"/>
  <c r="D213"/>
  <c r="BD213"/>
  <c r="AE213"/>
  <c r="U213"/>
  <c r="J213"/>
  <c r="AR213"/>
  <c r="AC213"/>
  <c r="T213"/>
  <c r="I213"/>
  <c r="AP213"/>
  <c r="AA213"/>
  <c r="Q213"/>
  <c r="G213"/>
  <c r="BD211"/>
  <c r="AI211"/>
  <c r="AA211"/>
  <c r="S211"/>
  <c r="AB183"/>
  <c r="H191"/>
  <c r="AF209"/>
  <c r="X209"/>
  <c r="P209"/>
  <c r="H209"/>
  <c r="BD209"/>
  <c r="AE209"/>
  <c r="W209"/>
  <c r="O209"/>
  <c r="G209"/>
  <c r="AQ209"/>
  <c r="AC209"/>
  <c r="U209"/>
  <c r="M209"/>
  <c r="AG212"/>
  <c r="AG211"/>
  <c r="N212"/>
  <c r="O211"/>
  <c r="S213"/>
  <c r="K213"/>
  <c r="AP212"/>
  <c r="G212"/>
  <c r="U210"/>
  <c r="E210"/>
  <c r="AD213"/>
  <c r="AT213" s="1"/>
  <c r="V213"/>
  <c r="N213"/>
  <c r="Q212"/>
  <c r="AC212"/>
  <c r="K212"/>
  <c r="X212"/>
  <c r="E212"/>
  <c r="AQ212"/>
  <c r="V212"/>
  <c r="AR210"/>
  <c r="H210"/>
  <c r="AR212"/>
  <c r="AA212"/>
  <c r="M212"/>
  <c r="AE211"/>
  <c r="H211"/>
  <c r="AF212"/>
  <c r="T212"/>
  <c r="D212"/>
  <c r="R211"/>
  <c r="L212"/>
  <c r="V191"/>
  <c r="L191"/>
  <c r="AF199"/>
  <c r="X199"/>
  <c r="AC211"/>
  <c r="K211"/>
  <c r="E211"/>
  <c r="P199"/>
  <c r="H199"/>
  <c r="AI207"/>
  <c r="W211"/>
  <c r="AG210"/>
  <c r="S210"/>
  <c r="AI199"/>
  <c r="S199"/>
  <c r="R183"/>
  <c r="AG199"/>
  <c r="Y199"/>
  <c r="AS199" s="1"/>
  <c r="Q199"/>
  <c r="I199"/>
  <c r="AP191"/>
  <c r="W191"/>
  <c r="J191"/>
  <c r="J207"/>
  <c r="I191"/>
  <c r="BD199"/>
  <c r="AE199"/>
  <c r="W199"/>
  <c r="O199"/>
  <c r="G199"/>
  <c r="AF191"/>
  <c r="T191"/>
  <c r="G191"/>
  <c r="AH207"/>
  <c r="AR199"/>
  <c r="AD199"/>
  <c r="AT199" s="1"/>
  <c r="V199"/>
  <c r="N199"/>
  <c r="F199"/>
  <c r="AE191"/>
  <c r="R191"/>
  <c r="F191"/>
  <c r="AA207"/>
  <c r="AQ199"/>
  <c r="AC199"/>
  <c r="U199"/>
  <c r="M199"/>
  <c r="E199"/>
  <c r="AD191"/>
  <c r="AT191" s="1"/>
  <c r="P191"/>
  <c r="D191"/>
  <c r="Z207"/>
  <c r="AR183"/>
  <c r="AQ183"/>
  <c r="AP199"/>
  <c r="AB199"/>
  <c r="T199"/>
  <c r="L199"/>
  <c r="D199"/>
  <c r="AB191"/>
  <c r="O191"/>
  <c r="S207"/>
  <c r="BD191"/>
  <c r="Z191"/>
  <c r="N191"/>
  <c r="R207"/>
  <c r="AA199"/>
  <c r="K199"/>
  <c r="AH199"/>
  <c r="Z199"/>
  <c r="R199"/>
  <c r="AR191"/>
  <c r="X191"/>
  <c r="K207"/>
  <c r="S212"/>
  <c r="I212"/>
  <c r="AH211"/>
  <c r="X211"/>
  <c r="M211"/>
  <c r="AP210"/>
  <c r="AI212"/>
  <c r="Y212"/>
  <c r="AS212" s="1"/>
  <c r="P212"/>
  <c r="F212"/>
  <c r="AF211"/>
  <c r="U211"/>
  <c r="J211"/>
  <c r="AA210"/>
  <c r="D211"/>
  <c r="BD212"/>
  <c r="AD212"/>
  <c r="AT212" s="1"/>
  <c r="U212"/>
  <c r="AQ211"/>
  <c r="Z211"/>
  <c r="P211"/>
  <c r="AI210"/>
  <c r="T210"/>
  <c r="AE210"/>
  <c r="P210"/>
  <c r="AD210"/>
  <c r="AT210" s="1"/>
  <c r="M210"/>
  <c r="BD210"/>
  <c r="AC210"/>
  <c r="K210"/>
  <c r="G210"/>
  <c r="AQ210"/>
  <c r="X210"/>
  <c r="AH212"/>
  <c r="Z212"/>
  <c r="R212"/>
  <c r="J212"/>
  <c r="AR211"/>
  <c r="AD211"/>
  <c r="AT211" s="1"/>
  <c r="V211"/>
  <c r="N211"/>
  <c r="F211"/>
  <c r="AH210"/>
  <c r="Z210"/>
  <c r="O210"/>
  <c r="D210"/>
  <c r="AP211"/>
  <c r="AB211"/>
  <c r="T211"/>
  <c r="L211"/>
  <c r="AF210"/>
  <c r="W210"/>
  <c r="L210"/>
  <c r="F210"/>
  <c r="J208"/>
  <c r="AB210"/>
  <c r="R210"/>
  <c r="Y208"/>
  <c r="AS208" s="1"/>
  <c r="AQ200"/>
  <c r="AQ191"/>
  <c r="AC191"/>
  <c r="U191"/>
  <c r="M191"/>
  <c r="E191"/>
  <c r="Q208"/>
  <c r="AG207"/>
  <c r="Y207"/>
  <c r="AS207" s="1"/>
  <c r="Q207"/>
  <c r="I207"/>
  <c r="AC200"/>
  <c r="AQ192"/>
  <c r="I208"/>
  <c r="AF207"/>
  <c r="X207"/>
  <c r="P207"/>
  <c r="H207"/>
  <c r="U200"/>
  <c r="AC192"/>
  <c r="AI191"/>
  <c r="AA191"/>
  <c r="S191"/>
  <c r="K191"/>
  <c r="BD207"/>
  <c r="AE207"/>
  <c r="W207"/>
  <c r="O207"/>
  <c r="G207"/>
  <c r="M200"/>
  <c r="U192"/>
  <c r="AR207"/>
  <c r="AD207"/>
  <c r="AT207" s="1"/>
  <c r="V207"/>
  <c r="N207"/>
  <c r="F207"/>
  <c r="E200"/>
  <c r="M192"/>
  <c r="AG191"/>
  <c r="Y191"/>
  <c r="AS191" s="1"/>
  <c r="Q191"/>
  <c r="AQ207"/>
  <c r="AC207"/>
  <c r="U207"/>
  <c r="M207"/>
  <c r="E207"/>
  <c r="E192"/>
  <c r="AP207"/>
  <c r="AB207"/>
  <c r="T207"/>
  <c r="L207"/>
  <c r="AP200"/>
  <c r="AB200"/>
  <c r="T200"/>
  <c r="L200"/>
  <c r="D200"/>
  <c r="AP192"/>
  <c r="AB192"/>
  <c r="T192"/>
  <c r="L192"/>
  <c r="D192"/>
  <c r="AF208"/>
  <c r="X208"/>
  <c r="P208"/>
  <c r="H208"/>
  <c r="AI200"/>
  <c r="AA200"/>
  <c r="S200"/>
  <c r="K200"/>
  <c r="AI192"/>
  <c r="AA192"/>
  <c r="S192"/>
  <c r="K192"/>
  <c r="BD208"/>
  <c r="AE208"/>
  <c r="W208"/>
  <c r="O208"/>
  <c r="G208"/>
  <c r="AH200"/>
  <c r="Z200"/>
  <c r="R200"/>
  <c r="J200"/>
  <c r="AH192"/>
  <c r="Z192"/>
  <c r="R192"/>
  <c r="J192"/>
  <c r="AR208"/>
  <c r="AD208"/>
  <c r="AT208" s="1"/>
  <c r="V208"/>
  <c r="N208"/>
  <c r="F208"/>
  <c r="AQ184"/>
  <c r="AB184"/>
  <c r="AG200"/>
  <c r="Y200"/>
  <c r="AS200" s="1"/>
  <c r="Q200"/>
  <c r="I200"/>
  <c r="AG192"/>
  <c r="Y192"/>
  <c r="AS192" s="1"/>
  <c r="Q192"/>
  <c r="I192"/>
  <c r="AQ208"/>
  <c r="AC208"/>
  <c r="U208"/>
  <c r="M208"/>
  <c r="E208"/>
  <c r="Y210"/>
  <c r="AS210" s="1"/>
  <c r="Q210"/>
  <c r="I210"/>
  <c r="AR184"/>
  <c r="AF200"/>
  <c r="X200"/>
  <c r="P200"/>
  <c r="H200"/>
  <c r="AF192"/>
  <c r="X192"/>
  <c r="P192"/>
  <c r="H192"/>
  <c r="AP208"/>
  <c r="AB208"/>
  <c r="T208"/>
  <c r="L208"/>
  <c r="D208"/>
  <c r="R184"/>
  <c r="BD200"/>
  <c r="AE200"/>
  <c r="W200"/>
  <c r="O200"/>
  <c r="G200"/>
  <c r="BD192"/>
  <c r="AE192"/>
  <c r="W192"/>
  <c r="O192"/>
  <c r="G192"/>
  <c r="AI208"/>
  <c r="AA208"/>
  <c r="S208"/>
  <c r="K208"/>
  <c r="W184"/>
  <c r="AR200"/>
  <c r="AD200"/>
  <c r="AT200" s="1"/>
  <c r="V200"/>
  <c r="N200"/>
  <c r="AR192"/>
  <c r="AD192"/>
  <c r="AT192" s="1"/>
  <c r="V192"/>
  <c r="N192"/>
  <c r="AH208"/>
  <c r="Z208"/>
  <c r="R208"/>
  <c r="V210"/>
  <c r="N210"/>
  <c r="AK198"/>
  <c r="AU198" s="1"/>
  <c r="AW198" s="1"/>
  <c r="BB198"/>
  <c r="BC198" s="1"/>
  <c r="AK187"/>
  <c r="AU187" s="1"/>
  <c r="AW187" s="1"/>
  <c r="AK188"/>
  <c r="AU188" s="1"/>
  <c r="AW188" s="1"/>
  <c r="AL198"/>
  <c r="AV198" s="1"/>
  <c r="AX198" s="1"/>
  <c r="AN198" s="1"/>
  <c r="AO198" s="1"/>
  <c r="BB188"/>
  <c r="BC188" s="1"/>
  <c r="AT197"/>
  <c r="AL188"/>
  <c r="AV188" s="1"/>
  <c r="AX188" s="1"/>
  <c r="AN188" s="1"/>
  <c r="AO188" s="1"/>
  <c r="AL187"/>
  <c r="AV187" s="1"/>
  <c r="AX187" s="1"/>
  <c r="AK186"/>
  <c r="BB186"/>
  <c r="BC186" s="1"/>
  <c r="AL186"/>
  <c r="AT186"/>
  <c r="AK193" l="1"/>
  <c r="AU193" s="1"/>
  <c r="AW193" s="1"/>
  <c r="AL206"/>
  <c r="AV206" s="1"/>
  <c r="AX206" s="1"/>
  <c r="AN206" s="1"/>
  <c r="AO206" s="1"/>
  <c r="AK202"/>
  <c r="AU202" s="1"/>
  <c r="AW202" s="1"/>
  <c r="AK205"/>
  <c r="AU205" s="1"/>
  <c r="AW205" s="1"/>
  <c r="AK194"/>
  <c r="AU194" s="1"/>
  <c r="AW194" s="1"/>
  <c r="AL202"/>
  <c r="AV202" s="1"/>
  <c r="AX202" s="1"/>
  <c r="AN202" s="1"/>
  <c r="AO202" s="1"/>
  <c r="AK203"/>
  <c r="AU203" s="1"/>
  <c r="AW203" s="1"/>
  <c r="AL203"/>
  <c r="AV203" s="1"/>
  <c r="AX203" s="1"/>
  <c r="AN203" s="1"/>
  <c r="AO203" s="1"/>
  <c r="AL195"/>
  <c r="AV195" s="1"/>
  <c r="AX195" s="1"/>
  <c r="AN195" s="1"/>
  <c r="AO195" s="1"/>
  <c r="AK196"/>
  <c r="AU196" s="1"/>
  <c r="AW196" s="1"/>
  <c r="AL205"/>
  <c r="AV205" s="1"/>
  <c r="AX205" s="1"/>
  <c r="AN205" s="1"/>
  <c r="AO205" s="1"/>
  <c r="AV194"/>
  <c r="AX194" s="1"/>
  <c r="AN194" s="1"/>
  <c r="AO194" s="1"/>
  <c r="AJ195"/>
  <c r="BB205"/>
  <c r="BC205" s="1"/>
  <c r="BB195"/>
  <c r="BC195" s="1"/>
  <c r="BB203"/>
  <c r="BC203" s="1"/>
  <c r="AK206"/>
  <c r="AU206" s="1"/>
  <c r="AW206" s="1"/>
  <c r="AL193"/>
  <c r="AV193" s="1"/>
  <c r="AX193" s="1"/>
  <c r="AN193" s="1"/>
  <c r="AO193" s="1"/>
  <c r="AK195"/>
  <c r="AU195" s="1"/>
  <c r="AW195" s="1"/>
  <c r="AK201"/>
  <c r="AU201" s="1"/>
  <c r="AW201" s="1"/>
  <c r="AL204"/>
  <c r="AV204" s="1"/>
  <c r="AX204" s="1"/>
  <c r="AN204" s="1"/>
  <c r="AO204" s="1"/>
  <c r="AK204"/>
  <c r="AU204" s="1"/>
  <c r="AW204" s="1"/>
  <c r="AK197"/>
  <c r="AU197" s="1"/>
  <c r="AW197" s="1"/>
  <c r="AJ203"/>
  <c r="AL190"/>
  <c r="AV190" s="1"/>
  <c r="AX190" s="1"/>
  <c r="AN190" s="1"/>
  <c r="AO190" s="1"/>
  <c r="AJ196"/>
  <c r="BB194"/>
  <c r="BC194" s="1"/>
  <c r="BB204"/>
  <c r="BC204" s="1"/>
  <c r="AJ206"/>
  <c r="AJ205"/>
  <c r="AJ204"/>
  <c r="AK190"/>
  <c r="AU190" s="1"/>
  <c r="AW190" s="1"/>
  <c r="AJ193"/>
  <c r="AJ202"/>
  <c r="AJ197"/>
  <c r="BB196"/>
  <c r="BC196" s="1"/>
  <c r="AJ190"/>
  <c r="AJ201"/>
  <c r="AK189"/>
  <c r="AU189" s="1"/>
  <c r="AW189" s="1"/>
  <c r="BB206"/>
  <c r="BC206" s="1"/>
  <c r="AL196"/>
  <c r="AV196" s="1"/>
  <c r="AX196" s="1"/>
  <c r="AN196" s="1"/>
  <c r="AO196" s="1"/>
  <c r="AJ189"/>
  <c r="AJ194"/>
  <c r="BB189"/>
  <c r="BC189" s="1"/>
  <c r="AL189"/>
  <c r="AV189" s="1"/>
  <c r="AX189" s="1"/>
  <c r="AN189" s="1"/>
  <c r="AO189" s="1"/>
  <c r="BB202"/>
  <c r="BC202" s="1"/>
  <c r="BB201"/>
  <c r="BC201" s="1"/>
  <c r="AL201"/>
  <c r="AV201" s="1"/>
  <c r="AX201" s="1"/>
  <c r="AN201" s="1"/>
  <c r="AO201" s="1"/>
  <c r="BB190"/>
  <c r="BC190" s="1"/>
  <c r="BB193"/>
  <c r="BC193" s="1"/>
  <c r="AJ208"/>
  <c r="AJ200"/>
  <c r="AJ199"/>
  <c r="AJ209"/>
  <c r="AJ191"/>
  <c r="AJ207"/>
  <c r="AJ187"/>
  <c r="AJ192"/>
  <c r="AJ211"/>
  <c r="AJ213"/>
  <c r="AJ212"/>
  <c r="AJ210"/>
  <c r="BB187"/>
  <c r="BC187" s="1"/>
  <c r="AN187"/>
  <c r="AO187" s="1"/>
  <c r="AK213"/>
  <c r="AU213" s="1"/>
  <c r="AW213" s="1"/>
  <c r="AL213"/>
  <c r="AV213" s="1"/>
  <c r="AX213" s="1"/>
  <c r="AN213" s="1"/>
  <c r="AO213" s="1"/>
  <c r="AK209"/>
  <c r="AU209" s="1"/>
  <c r="AW209" s="1"/>
  <c r="AL209"/>
  <c r="AV209" s="1"/>
  <c r="AX209" s="1"/>
  <c r="AN209" s="1"/>
  <c r="AO209" s="1"/>
  <c r="BB209"/>
  <c r="BC209" s="1"/>
  <c r="BB213"/>
  <c r="BC213" s="1"/>
  <c r="AL211"/>
  <c r="AV211" s="1"/>
  <c r="AX211" s="1"/>
  <c r="AN211" s="1"/>
  <c r="AO211" s="1"/>
  <c r="BB199"/>
  <c r="BC199" s="1"/>
  <c r="AL199"/>
  <c r="AV199" s="1"/>
  <c r="AX199" s="1"/>
  <c r="AN199" s="1"/>
  <c r="AO199" s="1"/>
  <c r="AK199"/>
  <c r="AU199" s="1"/>
  <c r="AW199" s="1"/>
  <c r="AK207"/>
  <c r="AU207" s="1"/>
  <c r="AW207" s="1"/>
  <c r="AL191"/>
  <c r="AV191" s="1"/>
  <c r="AX191" s="1"/>
  <c r="AN191" s="1"/>
  <c r="AO191" s="1"/>
  <c r="AK210"/>
  <c r="AU210" s="1"/>
  <c r="AW210" s="1"/>
  <c r="AK212"/>
  <c r="AU212" s="1"/>
  <c r="AW212" s="1"/>
  <c r="AK211"/>
  <c r="AL207"/>
  <c r="AV207" s="1"/>
  <c r="AX207" s="1"/>
  <c r="AN207" s="1"/>
  <c r="AO207" s="1"/>
  <c r="AK191"/>
  <c r="AU191" s="1"/>
  <c r="AW191" s="1"/>
  <c r="AL212"/>
  <c r="AV212" s="1"/>
  <c r="AX212" s="1"/>
  <c r="AN212" s="1"/>
  <c r="AO212" s="1"/>
  <c r="AL208"/>
  <c r="AV208" s="1"/>
  <c r="AX208" s="1"/>
  <c r="AN208" s="1"/>
  <c r="AO208" s="1"/>
  <c r="BB192"/>
  <c r="BC192" s="1"/>
  <c r="AK208"/>
  <c r="AU208" s="1"/>
  <c r="AW208" s="1"/>
  <c r="AL200"/>
  <c r="AV200" s="1"/>
  <c r="AX200" s="1"/>
  <c r="AN200" s="1"/>
  <c r="AO200" s="1"/>
  <c r="BB207"/>
  <c r="BC207" s="1"/>
  <c r="BB191"/>
  <c r="BC191" s="1"/>
  <c r="BB211"/>
  <c r="BC211" s="1"/>
  <c r="BB212"/>
  <c r="BC212" s="1"/>
  <c r="BB210"/>
  <c r="BC210" s="1"/>
  <c r="AK200"/>
  <c r="AU200" s="1"/>
  <c r="AW200" s="1"/>
  <c r="BB208"/>
  <c r="BC208" s="1"/>
  <c r="BB200"/>
  <c r="BC200" s="1"/>
  <c r="AK192"/>
  <c r="AL192"/>
  <c r="AV192" s="1"/>
  <c r="AX192" s="1"/>
  <c r="AN192" s="1"/>
  <c r="AO192" s="1"/>
  <c r="AL210"/>
  <c r="AV210" s="1"/>
  <c r="AX210" s="1"/>
  <c r="AN210" s="1"/>
  <c r="AO210" s="1"/>
  <c r="AY188"/>
  <c r="AV197"/>
  <c r="AX197" s="1"/>
  <c r="AN197" s="1"/>
  <c r="AO197" s="1"/>
  <c r="AV186"/>
  <c r="AX186" s="1"/>
  <c r="AN186" s="1"/>
  <c r="AO186" s="1"/>
  <c r="AY198"/>
  <c r="AU186"/>
  <c r="AW186" s="1"/>
  <c r="AY206" l="1"/>
  <c r="AY202"/>
  <c r="AY203"/>
  <c r="AY195"/>
  <c r="AY196"/>
  <c r="AY194"/>
  <c r="AY205"/>
  <c r="AY204"/>
  <c r="AY190"/>
  <c r="AY187"/>
  <c r="AY213"/>
  <c r="AY209"/>
  <c r="AY191"/>
  <c r="AY192"/>
  <c r="AY211"/>
  <c r="AU211"/>
  <c r="AW211" s="1"/>
  <c r="AY212"/>
  <c r="AY207"/>
  <c r="AY199"/>
  <c r="AY208"/>
  <c r="AY200"/>
  <c r="AU192"/>
  <c r="AW192" s="1"/>
  <c r="AY210"/>
  <c r="AY201"/>
  <c r="AY189"/>
  <c r="AY193"/>
  <c r="AY197"/>
  <c r="AY186"/>
  <c r="AY164" i="13" l="1"/>
  <c r="AZ164" s="1"/>
  <c r="BA164" s="1"/>
  <c r="AY176"/>
  <c r="AZ176" s="1"/>
  <c r="BA176" s="1"/>
  <c r="AY178"/>
  <c r="AZ178" s="1"/>
  <c r="BA178" s="1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A183" i="2" s="1"/>
  <c r="AX180" i="13"/>
  <c r="AA184" i="2" s="1"/>
  <c r="AA185"/>
  <c r="AW154" i="13"/>
  <c r="AW155"/>
  <c r="AW156"/>
  <c r="AY156" s="1"/>
  <c r="AZ156" s="1"/>
  <c r="BA156" s="1"/>
  <c r="AW157"/>
  <c r="AW158"/>
  <c r="AW159"/>
  <c r="AY159" s="1"/>
  <c r="AZ159" s="1"/>
  <c r="BA159" s="1"/>
  <c r="AW160"/>
  <c r="AW161"/>
  <c r="AW162"/>
  <c r="AW163"/>
  <c r="AY163" s="1"/>
  <c r="AZ163" s="1"/>
  <c r="BA163" s="1"/>
  <c r="AW164"/>
  <c r="AW165"/>
  <c r="AW166"/>
  <c r="AW167"/>
  <c r="AY167" s="1"/>
  <c r="AZ167" s="1"/>
  <c r="BA167" s="1"/>
  <c r="AW168"/>
  <c r="AW169"/>
  <c r="AW170"/>
  <c r="AW171"/>
  <c r="AY171" s="1"/>
  <c r="AZ171" s="1"/>
  <c r="BA171" s="1"/>
  <c r="AW172"/>
  <c r="AY172" s="1"/>
  <c r="AZ172" s="1"/>
  <c r="BA172" s="1"/>
  <c r="AW173"/>
  <c r="AW174"/>
  <c r="AW175"/>
  <c r="AY175" s="1"/>
  <c r="AZ175" s="1"/>
  <c r="BA175" s="1"/>
  <c r="AW176"/>
  <c r="AW177"/>
  <c r="AW178"/>
  <c r="AW179"/>
  <c r="Z183" i="2" s="1"/>
  <c r="AW180" i="13"/>
  <c r="Z184" i="2" s="1"/>
  <c r="Z185"/>
  <c r="AP164" i="13"/>
  <c r="AQ164" s="1"/>
  <c r="AR164" s="1"/>
  <c r="AP176"/>
  <c r="AQ176" s="1"/>
  <c r="AR176" s="1"/>
  <c r="AP178"/>
  <c r="AQ178" s="1"/>
  <c r="AR178" s="1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V183" i="2" s="1"/>
  <c r="AO180" i="13"/>
  <c r="V184" i="2" s="1"/>
  <c r="V185"/>
  <c r="AN154" i="13"/>
  <c r="AN155"/>
  <c r="AN156"/>
  <c r="AP156" s="1"/>
  <c r="AQ156" s="1"/>
  <c r="AR156" s="1"/>
  <c r="AN157"/>
  <c r="AN158"/>
  <c r="AN159"/>
  <c r="AN160"/>
  <c r="AN161"/>
  <c r="AP161" s="1"/>
  <c r="AQ161" s="1"/>
  <c r="AR161" s="1"/>
  <c r="AN162"/>
  <c r="AN163"/>
  <c r="AN164"/>
  <c r="AN165"/>
  <c r="AN166"/>
  <c r="AN167"/>
  <c r="AN168"/>
  <c r="AN169"/>
  <c r="AP169" s="1"/>
  <c r="AQ169" s="1"/>
  <c r="AR169" s="1"/>
  <c r="AN170"/>
  <c r="AN171"/>
  <c r="AN172"/>
  <c r="AP172" s="1"/>
  <c r="AQ172" s="1"/>
  <c r="AR172" s="1"/>
  <c r="AN173"/>
  <c r="AN174"/>
  <c r="AN175"/>
  <c r="AN176"/>
  <c r="AN177"/>
  <c r="AP177" s="1"/>
  <c r="AQ177" s="1"/>
  <c r="AR177" s="1"/>
  <c r="AN178"/>
  <c r="AN179"/>
  <c r="U183" i="2" s="1"/>
  <c r="AN180" i="13"/>
  <c r="U184" i="2" s="1"/>
  <c r="U185"/>
  <c r="AG164" i="13"/>
  <c r="AH164" s="1"/>
  <c r="AI164" s="1"/>
  <c r="AG176"/>
  <c r="AH176" s="1"/>
  <c r="AI176" s="1"/>
  <c r="AG178"/>
  <c r="AH178" s="1"/>
  <c r="AI178" s="1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Q183" i="2" s="1"/>
  <c r="AF180" i="13"/>
  <c r="Q184" i="2" s="1"/>
  <c r="Q185"/>
  <c r="AE154" i="13"/>
  <c r="AE155"/>
  <c r="AE156"/>
  <c r="AE157"/>
  <c r="AE158"/>
  <c r="AE159"/>
  <c r="AE160"/>
  <c r="AE161"/>
  <c r="AG161" s="1"/>
  <c r="AH161" s="1"/>
  <c r="AI161" s="1"/>
  <c r="AE162"/>
  <c r="AE163"/>
  <c r="AE164"/>
  <c r="AE165"/>
  <c r="AE166"/>
  <c r="AE167"/>
  <c r="AE168"/>
  <c r="AE169"/>
  <c r="AG169" s="1"/>
  <c r="AH169" s="1"/>
  <c r="AI169" s="1"/>
  <c r="AE170"/>
  <c r="AE171"/>
  <c r="AE172"/>
  <c r="AE173"/>
  <c r="AE174"/>
  <c r="AE175"/>
  <c r="AE176"/>
  <c r="AE177"/>
  <c r="AG177" s="1"/>
  <c r="AH177" s="1"/>
  <c r="AI177" s="1"/>
  <c r="AE178"/>
  <c r="AE179"/>
  <c r="P183" i="2" s="1"/>
  <c r="AE180" i="13"/>
  <c r="P184" i="2" s="1"/>
  <c r="P185"/>
  <c r="AI185"/>
  <c r="AH185"/>
  <c r="BI179" i="13"/>
  <c r="AG183" i="2" s="1"/>
  <c r="BI180" i="13"/>
  <c r="AG184" i="2" s="1"/>
  <c r="AG185"/>
  <c r="BH179" i="13"/>
  <c r="AF183" i="2" s="1"/>
  <c r="BH180" i="13"/>
  <c r="AF184" i="2" s="1"/>
  <c r="AF185"/>
  <c r="BG179" i="13"/>
  <c r="AE183" i="2" s="1"/>
  <c r="BG180" i="13"/>
  <c r="AE184" i="2" s="1"/>
  <c r="AE185"/>
  <c r="BN172" i="13"/>
  <c r="BN173"/>
  <c r="BN174"/>
  <c r="BN175"/>
  <c r="BN176"/>
  <c r="BN177"/>
  <c r="BN178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9"/>
  <c r="AP183" i="2" s="1"/>
  <c r="BN180" i="13"/>
  <c r="AP184" i="2" s="1"/>
  <c r="AP185"/>
  <c r="AG168" i="13" l="1"/>
  <c r="AH168" s="1"/>
  <c r="AI168" s="1"/>
  <c r="AG160"/>
  <c r="AH160" s="1"/>
  <c r="AI160" s="1"/>
  <c r="AP171"/>
  <c r="AQ171" s="1"/>
  <c r="AR171" s="1"/>
  <c r="AP163"/>
  <c r="AQ163" s="1"/>
  <c r="AR163" s="1"/>
  <c r="AP155"/>
  <c r="AQ155" s="1"/>
  <c r="AR155" s="1"/>
  <c r="AY174"/>
  <c r="AZ174" s="1"/>
  <c r="BA174" s="1"/>
  <c r="AY166"/>
  <c r="AZ166" s="1"/>
  <c r="BA166" s="1"/>
  <c r="AY158"/>
  <c r="AZ158" s="1"/>
  <c r="BA158" s="1"/>
  <c r="AG172"/>
  <c r="AH172" s="1"/>
  <c r="AI172" s="1"/>
  <c r="AG156"/>
  <c r="AH156" s="1"/>
  <c r="AI156" s="1"/>
  <c r="AP175"/>
  <c r="AQ175" s="1"/>
  <c r="AR175" s="1"/>
  <c r="AP167"/>
  <c r="AQ167" s="1"/>
  <c r="AR167" s="1"/>
  <c r="AP159"/>
  <c r="AQ159" s="1"/>
  <c r="AR159" s="1"/>
  <c r="AY170"/>
  <c r="AZ170" s="1"/>
  <c r="BA170" s="1"/>
  <c r="AY162"/>
  <c r="AZ162" s="1"/>
  <c r="BA162" s="1"/>
  <c r="AY154"/>
  <c r="AZ154" s="1"/>
  <c r="BA154" s="1"/>
  <c r="AG171"/>
  <c r="AH171" s="1"/>
  <c r="AI171" s="1"/>
  <c r="AG163"/>
  <c r="AH163" s="1"/>
  <c r="AI163" s="1"/>
  <c r="AG155"/>
  <c r="AH155" s="1"/>
  <c r="AI155" s="1"/>
  <c r="AP174"/>
  <c r="AQ174" s="1"/>
  <c r="AR174" s="1"/>
  <c r="AP166"/>
  <c r="AQ166" s="1"/>
  <c r="AR166" s="1"/>
  <c r="AP158"/>
  <c r="AQ158" s="1"/>
  <c r="AR158" s="1"/>
  <c r="AY177"/>
  <c r="AZ177" s="1"/>
  <c r="BA177" s="1"/>
  <c r="AY169"/>
  <c r="AZ169" s="1"/>
  <c r="BA169" s="1"/>
  <c r="AY161"/>
  <c r="AZ161" s="1"/>
  <c r="BA161" s="1"/>
  <c r="AG170"/>
  <c r="AH170" s="1"/>
  <c r="AI170" s="1"/>
  <c r="AG162"/>
  <c r="AH162" s="1"/>
  <c r="AI162" s="1"/>
  <c r="AG154"/>
  <c r="AH154" s="1"/>
  <c r="AI154" s="1"/>
  <c r="AP173"/>
  <c r="AQ173" s="1"/>
  <c r="AR173" s="1"/>
  <c r="AP165"/>
  <c r="AQ165" s="1"/>
  <c r="AR165" s="1"/>
  <c r="AP157"/>
  <c r="AQ157" s="1"/>
  <c r="AR157" s="1"/>
  <c r="AY168"/>
  <c r="AZ168" s="1"/>
  <c r="BA168" s="1"/>
  <c r="AY160"/>
  <c r="AZ160" s="1"/>
  <c r="BA160" s="1"/>
  <c r="AG175"/>
  <c r="AH175" s="1"/>
  <c r="AI175" s="1"/>
  <c r="AG167"/>
  <c r="AH167" s="1"/>
  <c r="AI167" s="1"/>
  <c r="AG159"/>
  <c r="AH159" s="1"/>
  <c r="AI159" s="1"/>
  <c r="AP170"/>
  <c r="AQ170" s="1"/>
  <c r="AR170" s="1"/>
  <c r="AP162"/>
  <c r="AQ162" s="1"/>
  <c r="AR162" s="1"/>
  <c r="AP154"/>
  <c r="AQ154" s="1"/>
  <c r="AR154" s="1"/>
  <c r="AY173"/>
  <c r="AZ173" s="1"/>
  <c r="BA173" s="1"/>
  <c r="AY165"/>
  <c r="AZ165" s="1"/>
  <c r="BA165" s="1"/>
  <c r="AY157"/>
  <c r="AZ157" s="1"/>
  <c r="BA157" s="1"/>
  <c r="AG166"/>
  <c r="AH166" s="1"/>
  <c r="AI166" s="1"/>
  <c r="AG174"/>
  <c r="AH174" s="1"/>
  <c r="AI174" s="1"/>
  <c r="AG158"/>
  <c r="AH158" s="1"/>
  <c r="AI158" s="1"/>
  <c r="AG173"/>
  <c r="AH173" s="1"/>
  <c r="AI173" s="1"/>
  <c r="AG165"/>
  <c r="AH165" s="1"/>
  <c r="AI165" s="1"/>
  <c r="AG157"/>
  <c r="AH157" s="1"/>
  <c r="AI157" s="1"/>
  <c r="AP168"/>
  <c r="AQ168" s="1"/>
  <c r="AR168" s="1"/>
  <c r="AP160"/>
  <c r="AQ160" s="1"/>
  <c r="AR160" s="1"/>
  <c r="AY155"/>
  <c r="AZ155" s="1"/>
  <c r="BA155" s="1"/>
  <c r="AG180"/>
  <c r="AP180"/>
  <c r="AY180"/>
  <c r="AG179"/>
  <c r="AP179"/>
  <c r="AY179"/>
  <c r="BJ180"/>
  <c r="BJ179"/>
  <c r="X164"/>
  <c r="Y164" s="1"/>
  <c r="Z164" s="1"/>
  <c r="X169"/>
  <c r="Y169" s="1"/>
  <c r="Z169" s="1"/>
  <c r="X176"/>
  <c r="Y176" s="1"/>
  <c r="Z176" s="1"/>
  <c r="X178"/>
  <c r="Y178" s="1"/>
  <c r="Z178" s="1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L183" i="2" s="1"/>
  <c r="W180" i="13"/>
  <c r="L184" i="2" s="1"/>
  <c r="L185"/>
  <c r="V154" i="13"/>
  <c r="V155"/>
  <c r="V156"/>
  <c r="X156" s="1"/>
  <c r="Y156" s="1"/>
  <c r="Z156" s="1"/>
  <c r="V157"/>
  <c r="X157" s="1"/>
  <c r="Y157" s="1"/>
  <c r="Z157" s="1"/>
  <c r="V158"/>
  <c r="X158" s="1"/>
  <c r="Y158" s="1"/>
  <c r="Z158" s="1"/>
  <c r="V159"/>
  <c r="X159" s="1"/>
  <c r="Y159" s="1"/>
  <c r="Z159" s="1"/>
  <c r="V160"/>
  <c r="V161"/>
  <c r="V162"/>
  <c r="V163"/>
  <c r="V164"/>
  <c r="V165"/>
  <c r="X165" s="1"/>
  <c r="Y165" s="1"/>
  <c r="Z165" s="1"/>
  <c r="V166"/>
  <c r="X166" s="1"/>
  <c r="Y166" s="1"/>
  <c r="Z166" s="1"/>
  <c r="V167"/>
  <c r="X167" s="1"/>
  <c r="Y167" s="1"/>
  <c r="Z167" s="1"/>
  <c r="V168"/>
  <c r="V169"/>
  <c r="V170"/>
  <c r="V171"/>
  <c r="V172"/>
  <c r="X172" s="1"/>
  <c r="Y172" s="1"/>
  <c r="Z172" s="1"/>
  <c r="V173"/>
  <c r="X173" s="1"/>
  <c r="Y173" s="1"/>
  <c r="Z173" s="1"/>
  <c r="V174"/>
  <c r="X174" s="1"/>
  <c r="Y174" s="1"/>
  <c r="Z174" s="1"/>
  <c r="V175"/>
  <c r="X175" s="1"/>
  <c r="Y175" s="1"/>
  <c r="Z175" s="1"/>
  <c r="V176"/>
  <c r="V177"/>
  <c r="V178"/>
  <c r="V179"/>
  <c r="K183" i="2" s="1"/>
  <c r="V180" i="13"/>
  <c r="K184" i="2" s="1"/>
  <c r="K185"/>
  <c r="Q164" i="13"/>
  <c r="Q176"/>
  <c r="Q178"/>
  <c r="P164"/>
  <c r="P176"/>
  <c r="P178"/>
  <c r="N154"/>
  <c r="N155"/>
  <c r="Q155" s="1"/>
  <c r="N156"/>
  <c r="Q156" s="1"/>
  <c r="N157"/>
  <c r="Q157" s="1"/>
  <c r="N158"/>
  <c r="Q158" s="1"/>
  <c r="N159"/>
  <c r="Q159" s="1"/>
  <c r="N160"/>
  <c r="Q160" s="1"/>
  <c r="N161"/>
  <c r="Q161" s="1"/>
  <c r="N162"/>
  <c r="Q162" s="1"/>
  <c r="N163"/>
  <c r="Q163" s="1"/>
  <c r="N164"/>
  <c r="O164" s="1"/>
  <c r="N165"/>
  <c r="N166"/>
  <c r="N167"/>
  <c r="N168"/>
  <c r="Q168" s="1"/>
  <c r="N169"/>
  <c r="Q169" s="1"/>
  <c r="N170"/>
  <c r="Q170" s="1"/>
  <c r="N171"/>
  <c r="N172"/>
  <c r="N173"/>
  <c r="Q173" s="1"/>
  <c r="N174"/>
  <c r="N175"/>
  <c r="N176"/>
  <c r="O176" s="1"/>
  <c r="N177"/>
  <c r="N178"/>
  <c r="O178" s="1"/>
  <c r="N179"/>
  <c r="H183" i="2" s="1"/>
  <c r="N180" i="13"/>
  <c r="H184" i="2" s="1"/>
  <c r="H185"/>
  <c r="G154" i="13"/>
  <c r="G155"/>
  <c r="G156"/>
  <c r="G157"/>
  <c r="G158"/>
  <c r="G159"/>
  <c r="H159" s="1"/>
  <c r="I159" s="1"/>
  <c r="J159" s="1"/>
  <c r="G160"/>
  <c r="H160" s="1"/>
  <c r="I160" s="1"/>
  <c r="J160" s="1"/>
  <c r="G161"/>
  <c r="H161" s="1"/>
  <c r="I161" s="1"/>
  <c r="J161" s="1"/>
  <c r="G162"/>
  <c r="G163"/>
  <c r="G164"/>
  <c r="G165"/>
  <c r="G166"/>
  <c r="G167"/>
  <c r="H167" s="1"/>
  <c r="I167" s="1"/>
  <c r="J167" s="1"/>
  <c r="G168"/>
  <c r="H168" s="1"/>
  <c r="I168" s="1"/>
  <c r="J168" s="1"/>
  <c r="G169"/>
  <c r="H169" s="1"/>
  <c r="I169" s="1"/>
  <c r="J169" s="1"/>
  <c r="G170"/>
  <c r="G171"/>
  <c r="G172"/>
  <c r="G173"/>
  <c r="G174"/>
  <c r="G175"/>
  <c r="G176"/>
  <c r="G177"/>
  <c r="H177" s="1"/>
  <c r="I177" s="1"/>
  <c r="J177" s="1"/>
  <c r="G178"/>
  <c r="G179"/>
  <c r="E183" i="2" s="1"/>
  <c r="G180" i="13"/>
  <c r="E184" i="2" s="1"/>
  <c r="E185"/>
  <c r="F154" i="13"/>
  <c r="H154" s="1"/>
  <c r="I154" s="1"/>
  <c r="J154" s="1"/>
  <c r="F155"/>
  <c r="H155" s="1"/>
  <c r="I155" s="1"/>
  <c r="J155" s="1"/>
  <c r="F156"/>
  <c r="H156" s="1"/>
  <c r="I156" s="1"/>
  <c r="J156" s="1"/>
  <c r="F157"/>
  <c r="H157" s="1"/>
  <c r="I157" s="1"/>
  <c r="J157" s="1"/>
  <c r="F158"/>
  <c r="F159"/>
  <c r="F160"/>
  <c r="F161"/>
  <c r="F162"/>
  <c r="H162" s="1"/>
  <c r="I162" s="1"/>
  <c r="J162" s="1"/>
  <c r="F163"/>
  <c r="H163" s="1"/>
  <c r="I163" s="1"/>
  <c r="J163" s="1"/>
  <c r="F164"/>
  <c r="F165"/>
  <c r="H165" s="1"/>
  <c r="I165" s="1"/>
  <c r="J165" s="1"/>
  <c r="F166"/>
  <c r="F167"/>
  <c r="F168"/>
  <c r="F169"/>
  <c r="F170"/>
  <c r="H170" s="1"/>
  <c r="I170" s="1"/>
  <c r="J170" s="1"/>
  <c r="F171"/>
  <c r="H171" s="1"/>
  <c r="I171" s="1"/>
  <c r="J171" s="1"/>
  <c r="F172"/>
  <c r="H172" s="1"/>
  <c r="I172" s="1"/>
  <c r="J172" s="1"/>
  <c r="F173"/>
  <c r="H173" s="1"/>
  <c r="I173" s="1"/>
  <c r="J173" s="1"/>
  <c r="F174"/>
  <c r="F175"/>
  <c r="F176"/>
  <c r="F177"/>
  <c r="F178"/>
  <c r="F179"/>
  <c r="D183" i="2" s="1"/>
  <c r="F180" i="13"/>
  <c r="D184" i="2" s="1"/>
  <c r="D185"/>
  <c r="H164" i="13"/>
  <c r="I164" s="1"/>
  <c r="J164" s="1"/>
  <c r="H176"/>
  <c r="I176" s="1"/>
  <c r="J176" s="1"/>
  <c r="H178"/>
  <c r="I178" s="1"/>
  <c r="J178" s="1"/>
  <c r="X161" l="1"/>
  <c r="Y161" s="1"/>
  <c r="Z161" s="1"/>
  <c r="H175"/>
  <c r="I175" s="1"/>
  <c r="J175" s="1"/>
  <c r="X171"/>
  <c r="Y171" s="1"/>
  <c r="Z171" s="1"/>
  <c r="X177"/>
  <c r="Y177" s="1"/>
  <c r="Z177" s="1"/>
  <c r="H174"/>
  <c r="I174" s="1"/>
  <c r="J174" s="1"/>
  <c r="H166"/>
  <c r="I166" s="1"/>
  <c r="J166" s="1"/>
  <c r="H158"/>
  <c r="I158" s="1"/>
  <c r="J158" s="1"/>
  <c r="X168"/>
  <c r="Y168" s="1"/>
  <c r="Z168" s="1"/>
  <c r="X160"/>
  <c r="Y160" s="1"/>
  <c r="Z160" s="1"/>
  <c r="X163"/>
  <c r="Y163" s="1"/>
  <c r="Z163" s="1"/>
  <c r="X155"/>
  <c r="Y155" s="1"/>
  <c r="Z155" s="1"/>
  <c r="X170"/>
  <c r="Y170" s="1"/>
  <c r="Z170" s="1"/>
  <c r="X162"/>
  <c r="Y162" s="1"/>
  <c r="Z162" s="1"/>
  <c r="X154"/>
  <c r="Y154" s="1"/>
  <c r="Z154" s="1"/>
  <c r="H180"/>
  <c r="F184" i="2" s="1"/>
  <c r="H179" i="13"/>
  <c r="F183" i="2" s="1"/>
  <c r="O177" i="13"/>
  <c r="P177" s="1"/>
  <c r="O169"/>
  <c r="O161"/>
  <c r="P169"/>
  <c r="P161"/>
  <c r="X184" i="2"/>
  <c r="AQ180" i="13"/>
  <c r="AR180" s="1"/>
  <c r="Y184" i="2" s="1"/>
  <c r="AS184" s="1"/>
  <c r="I179" i="13"/>
  <c r="J179" s="1"/>
  <c r="G183" i="2" s="1"/>
  <c r="O168" i="13"/>
  <c r="O160"/>
  <c r="P168"/>
  <c r="P160"/>
  <c r="AC183" i="2"/>
  <c r="AZ179" i="13"/>
  <c r="BA179" s="1"/>
  <c r="AD183" i="2" s="1"/>
  <c r="AT183" s="1"/>
  <c r="S184"/>
  <c r="AH180" i="13"/>
  <c r="AI180" s="1"/>
  <c r="T184" i="2" s="1"/>
  <c r="O175" i="13"/>
  <c r="Q175" s="1"/>
  <c r="J179" i="2" s="1"/>
  <c r="O167" i="13"/>
  <c r="Q167" s="1"/>
  <c r="J171" i="2" s="1"/>
  <c r="O159" i="13"/>
  <c r="P159"/>
  <c r="X183" i="2"/>
  <c r="AQ179" i="13"/>
  <c r="AR179" s="1"/>
  <c r="Y183" i="2" s="1"/>
  <c r="AS183" s="1"/>
  <c r="O174" i="13"/>
  <c r="P174" s="1"/>
  <c r="O166"/>
  <c r="P166" s="1"/>
  <c r="O158"/>
  <c r="P158"/>
  <c r="AH183" i="2"/>
  <c r="BK179" i="13"/>
  <c r="BL179" s="1"/>
  <c r="AI183" i="2" s="1"/>
  <c r="S183"/>
  <c r="AH179" i="13"/>
  <c r="AI179" s="1"/>
  <c r="T183" i="2" s="1"/>
  <c r="G185"/>
  <c r="F185"/>
  <c r="I185"/>
  <c r="O173" i="13"/>
  <c r="O165"/>
  <c r="Q165" s="1"/>
  <c r="J169" i="2" s="1"/>
  <c r="O157" i="13"/>
  <c r="P173"/>
  <c r="P157"/>
  <c r="J185" i="2"/>
  <c r="I180" i="13"/>
  <c r="J180" s="1"/>
  <c r="G184" i="2" s="1"/>
  <c r="O180" i="13"/>
  <c r="I184" i="2" s="1"/>
  <c r="O172" i="13"/>
  <c r="Q172" s="1"/>
  <c r="J176" i="2" s="1"/>
  <c r="O156" i="13"/>
  <c r="P156"/>
  <c r="X180"/>
  <c r="AC185" i="2"/>
  <c r="AD185"/>
  <c r="AT185" s="1"/>
  <c r="O179" i="13"/>
  <c r="I183" i="2" s="1"/>
  <c r="O171" i="13"/>
  <c r="Q171" s="1"/>
  <c r="J175" i="2" s="1"/>
  <c r="O163" i="13"/>
  <c r="O155"/>
  <c r="P163"/>
  <c r="P155"/>
  <c r="X179"/>
  <c r="X185" i="2"/>
  <c r="Y185"/>
  <c r="AS185" s="1"/>
  <c r="O170" i="13"/>
  <c r="O162"/>
  <c r="O154"/>
  <c r="Q154" s="1"/>
  <c r="J158" i="2" s="1"/>
  <c r="P170" i="13"/>
  <c r="P162"/>
  <c r="P154"/>
  <c r="AH184" i="2"/>
  <c r="BK180" i="13"/>
  <c r="BL180" s="1"/>
  <c r="AI184" i="2" s="1"/>
  <c r="AC184"/>
  <c r="AZ180" i="13"/>
  <c r="BA180" s="1"/>
  <c r="AD184" i="2" s="1"/>
  <c r="AT184" s="1"/>
  <c r="S185"/>
  <c r="T185"/>
  <c r="D4" i="19"/>
  <c r="D6" i="16"/>
  <c r="D4"/>
  <c r="D2"/>
  <c r="C1"/>
  <c r="AR182" i="2"/>
  <c r="AQ182"/>
  <c r="AP182"/>
  <c r="AD182"/>
  <c r="AT182" s="1"/>
  <c r="AC182"/>
  <c r="AB182"/>
  <c r="AA182"/>
  <c r="Z182"/>
  <c r="Y182"/>
  <c r="AS182" s="1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R181"/>
  <c r="AQ181"/>
  <c r="AP181"/>
  <c r="AD181"/>
  <c r="AT181" s="1"/>
  <c r="AC181"/>
  <c r="AB181"/>
  <c r="AA181"/>
  <c r="Z181"/>
  <c r="Y181"/>
  <c r="AS181" s="1"/>
  <c r="X181"/>
  <c r="W181"/>
  <c r="V181"/>
  <c r="U181"/>
  <c r="T181"/>
  <c r="S181"/>
  <c r="R181"/>
  <c r="Q181"/>
  <c r="P181"/>
  <c r="O181"/>
  <c r="N181"/>
  <c r="M181"/>
  <c r="L181"/>
  <c r="K181"/>
  <c r="I181"/>
  <c r="H181"/>
  <c r="G181"/>
  <c r="F181"/>
  <c r="E181"/>
  <c r="D181"/>
  <c r="AR180"/>
  <c r="AQ180"/>
  <c r="AP180"/>
  <c r="AD180"/>
  <c r="AT180" s="1"/>
  <c r="AC180"/>
  <c r="AB180"/>
  <c r="AA180"/>
  <c r="Z180"/>
  <c r="Y180"/>
  <c r="AS180" s="1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R179"/>
  <c r="AQ179"/>
  <c r="AP179"/>
  <c r="AD179"/>
  <c r="AT179" s="1"/>
  <c r="AC179"/>
  <c r="AB179"/>
  <c r="AA179"/>
  <c r="Z179"/>
  <c r="Y179"/>
  <c r="AS179" s="1"/>
  <c r="X179"/>
  <c r="W179"/>
  <c r="V179"/>
  <c r="U179"/>
  <c r="T179"/>
  <c r="S179"/>
  <c r="R179"/>
  <c r="Q179"/>
  <c r="P179"/>
  <c r="O179"/>
  <c r="N179"/>
  <c r="M179"/>
  <c r="L179"/>
  <c r="K179"/>
  <c r="I179"/>
  <c r="H179"/>
  <c r="G179"/>
  <c r="F179"/>
  <c r="E179"/>
  <c r="D179"/>
  <c r="AR178"/>
  <c r="AQ178"/>
  <c r="AP178"/>
  <c r="AD178"/>
  <c r="AT178" s="1"/>
  <c r="AC178"/>
  <c r="AB178"/>
  <c r="AA178"/>
  <c r="Z178"/>
  <c r="Y178"/>
  <c r="AS178" s="1"/>
  <c r="X178"/>
  <c r="W178"/>
  <c r="V178"/>
  <c r="U178"/>
  <c r="T178"/>
  <c r="S178"/>
  <c r="R178"/>
  <c r="Q178"/>
  <c r="P178"/>
  <c r="O178"/>
  <c r="N178"/>
  <c r="M178"/>
  <c r="L178"/>
  <c r="K178"/>
  <c r="I178"/>
  <c r="H178"/>
  <c r="G178"/>
  <c r="F178"/>
  <c r="E178"/>
  <c r="D178"/>
  <c r="AR177"/>
  <c r="AQ177"/>
  <c r="AP177"/>
  <c r="AD177"/>
  <c r="AT177" s="1"/>
  <c r="AC177"/>
  <c r="AB177"/>
  <c r="AA177"/>
  <c r="Z177"/>
  <c r="Y177"/>
  <c r="AS177" s="1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AR176"/>
  <c r="AQ176"/>
  <c r="AP176"/>
  <c r="AD176"/>
  <c r="AT176" s="1"/>
  <c r="AC176"/>
  <c r="AB176"/>
  <c r="AA176"/>
  <c r="Z176"/>
  <c r="Y176"/>
  <c r="AS176" s="1"/>
  <c r="X176"/>
  <c r="W176"/>
  <c r="V176"/>
  <c r="U176"/>
  <c r="T176"/>
  <c r="S176"/>
  <c r="R176"/>
  <c r="Q176"/>
  <c r="P176"/>
  <c r="O176"/>
  <c r="N176"/>
  <c r="M176"/>
  <c r="L176"/>
  <c r="K176"/>
  <c r="I176"/>
  <c r="H176"/>
  <c r="G176"/>
  <c r="F176"/>
  <c r="E176"/>
  <c r="D176"/>
  <c r="AR175"/>
  <c r="AQ175"/>
  <c r="AP175"/>
  <c r="AD175"/>
  <c r="AT175" s="1"/>
  <c r="AC175"/>
  <c r="AB175"/>
  <c r="AA175"/>
  <c r="Z175"/>
  <c r="Y175"/>
  <c r="AS175" s="1"/>
  <c r="X175"/>
  <c r="W175"/>
  <c r="V175"/>
  <c r="U175"/>
  <c r="T175"/>
  <c r="S175"/>
  <c r="R175"/>
  <c r="Q175"/>
  <c r="P175"/>
  <c r="O175"/>
  <c r="N175"/>
  <c r="M175"/>
  <c r="L175"/>
  <c r="K175"/>
  <c r="I175"/>
  <c r="H175"/>
  <c r="G175"/>
  <c r="F175"/>
  <c r="E175"/>
  <c r="D175"/>
  <c r="AR174"/>
  <c r="AQ174"/>
  <c r="AP174"/>
  <c r="AD174"/>
  <c r="AT174" s="1"/>
  <c r="AC174"/>
  <c r="AB174"/>
  <c r="AA174"/>
  <c r="Z174"/>
  <c r="Y174"/>
  <c r="AS174" s="1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R173"/>
  <c r="AQ173"/>
  <c r="AP173"/>
  <c r="AD173"/>
  <c r="AT173" s="1"/>
  <c r="AC173"/>
  <c r="AB173"/>
  <c r="AA173"/>
  <c r="Z173"/>
  <c r="Y173"/>
  <c r="AS173" s="1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R172"/>
  <c r="AQ172"/>
  <c r="AP172"/>
  <c r="AD172"/>
  <c r="AT172" s="1"/>
  <c r="AC172"/>
  <c r="AB172"/>
  <c r="AA172"/>
  <c r="Z172"/>
  <c r="Y172"/>
  <c r="AS172" s="1"/>
  <c r="X172"/>
  <c r="W172"/>
  <c r="V172"/>
  <c r="U172"/>
  <c r="T172"/>
  <c r="S172"/>
  <c r="R172"/>
  <c r="Q172"/>
  <c r="P172"/>
  <c r="O172"/>
  <c r="M172"/>
  <c r="L172"/>
  <c r="K172"/>
  <c r="J172"/>
  <c r="I172"/>
  <c r="H172"/>
  <c r="G172"/>
  <c r="F172"/>
  <c r="E172"/>
  <c r="D172"/>
  <c r="AR171"/>
  <c r="AQ171"/>
  <c r="AP171"/>
  <c r="AD171"/>
  <c r="AT171" s="1"/>
  <c r="AC171"/>
  <c r="AB171"/>
  <c r="AA171"/>
  <c r="Z171"/>
  <c r="Y171"/>
  <c r="AS171" s="1"/>
  <c r="X171"/>
  <c r="W171"/>
  <c r="V171"/>
  <c r="U171"/>
  <c r="T171"/>
  <c r="S171"/>
  <c r="R171"/>
  <c r="Q171"/>
  <c r="P171"/>
  <c r="O171"/>
  <c r="N171"/>
  <c r="M171"/>
  <c r="L171"/>
  <c r="K171"/>
  <c r="I171"/>
  <c r="H171"/>
  <c r="G171"/>
  <c r="F171"/>
  <c r="E171"/>
  <c r="D171"/>
  <c r="AR170"/>
  <c r="AQ170"/>
  <c r="AP170"/>
  <c r="AD170"/>
  <c r="AT170" s="1"/>
  <c r="AC170"/>
  <c r="AB170"/>
  <c r="AA170"/>
  <c r="Z170"/>
  <c r="Y170"/>
  <c r="AS170" s="1"/>
  <c r="X170"/>
  <c r="W170"/>
  <c r="V170"/>
  <c r="U170"/>
  <c r="T170"/>
  <c r="S170"/>
  <c r="R170"/>
  <c r="Q170"/>
  <c r="P170"/>
  <c r="O170"/>
  <c r="N170"/>
  <c r="M170"/>
  <c r="L170"/>
  <c r="K170"/>
  <c r="I170"/>
  <c r="H170"/>
  <c r="G170"/>
  <c r="F170"/>
  <c r="E170"/>
  <c r="D170"/>
  <c r="AR169"/>
  <c r="AQ169"/>
  <c r="AP169"/>
  <c r="AD169"/>
  <c r="AT169" s="1"/>
  <c r="AC169"/>
  <c r="AB169"/>
  <c r="AA169"/>
  <c r="Z169"/>
  <c r="Y169"/>
  <c r="AS169" s="1"/>
  <c r="X169"/>
  <c r="W169"/>
  <c r="V169"/>
  <c r="U169"/>
  <c r="T169"/>
  <c r="S169"/>
  <c r="R169"/>
  <c r="Q169"/>
  <c r="P169"/>
  <c r="O169"/>
  <c r="N169"/>
  <c r="M169"/>
  <c r="L169"/>
  <c r="K169"/>
  <c r="I169"/>
  <c r="H169"/>
  <c r="G169"/>
  <c r="F169"/>
  <c r="E169"/>
  <c r="D169"/>
  <c r="AR168"/>
  <c r="AQ168"/>
  <c r="AP168"/>
  <c r="AD168"/>
  <c r="AT168" s="1"/>
  <c r="AC168"/>
  <c r="AB168"/>
  <c r="AA168"/>
  <c r="Z168"/>
  <c r="Y168"/>
  <c r="AS168" s="1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R167"/>
  <c r="AQ167"/>
  <c r="AP167"/>
  <c r="AD167"/>
  <c r="AT167" s="1"/>
  <c r="AC167"/>
  <c r="AB167"/>
  <c r="AA167"/>
  <c r="Z167"/>
  <c r="Y167"/>
  <c r="AS167" s="1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R166"/>
  <c r="AQ166"/>
  <c r="AP166"/>
  <c r="AD166"/>
  <c r="AT166" s="1"/>
  <c r="AC166"/>
  <c r="AB166"/>
  <c r="AA166"/>
  <c r="Z166"/>
  <c r="Y166"/>
  <c r="AS166" s="1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R165"/>
  <c r="AQ165"/>
  <c r="AP165"/>
  <c r="AD165"/>
  <c r="AT165" s="1"/>
  <c r="AC165"/>
  <c r="AB165"/>
  <c r="AA165"/>
  <c r="Z165"/>
  <c r="Y165"/>
  <c r="AS165" s="1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R164"/>
  <c r="AQ164"/>
  <c r="AP164"/>
  <c r="AD164"/>
  <c r="AT164" s="1"/>
  <c r="AC164"/>
  <c r="AB164"/>
  <c r="AA164"/>
  <c r="Z164"/>
  <c r="Y164"/>
  <c r="AS164" s="1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R163"/>
  <c r="AQ163"/>
  <c r="AP163"/>
  <c r="AD163"/>
  <c r="AT163" s="1"/>
  <c r="AC163"/>
  <c r="AB163"/>
  <c r="AA163"/>
  <c r="Z163"/>
  <c r="Y163"/>
  <c r="AS163" s="1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R162"/>
  <c r="AQ162"/>
  <c r="AP162"/>
  <c r="AD162"/>
  <c r="AT162" s="1"/>
  <c r="AC162"/>
  <c r="AB162"/>
  <c r="AA162"/>
  <c r="Z162"/>
  <c r="Y162"/>
  <c r="AS162" s="1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R161"/>
  <c r="AQ161"/>
  <c r="AP161"/>
  <c r="AD161"/>
  <c r="AT161" s="1"/>
  <c r="AC161"/>
  <c r="AB161"/>
  <c r="AA161"/>
  <c r="Z161"/>
  <c r="Y161"/>
  <c r="AS161" s="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AR160"/>
  <c r="AQ160"/>
  <c r="AP160"/>
  <c r="AD160"/>
  <c r="AT160" s="1"/>
  <c r="AC160"/>
  <c r="AB160"/>
  <c r="AA160"/>
  <c r="Z160"/>
  <c r="Y160"/>
  <c r="AS160" s="1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R159"/>
  <c r="AQ159"/>
  <c r="AP159"/>
  <c r="AD159"/>
  <c r="AT159" s="1"/>
  <c r="AC159"/>
  <c r="AB159"/>
  <c r="AA159"/>
  <c r="Z159"/>
  <c r="Y159"/>
  <c r="AS159" s="1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Q158"/>
  <c r="AP158"/>
  <c r="AD158"/>
  <c r="AT158" s="1"/>
  <c r="AC158"/>
  <c r="AB158"/>
  <c r="AA158"/>
  <c r="Z158"/>
  <c r="Y158"/>
  <c r="AS158" s="1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F158"/>
  <c r="E158"/>
  <c r="D158"/>
  <c r="AR157"/>
  <c r="AQ157"/>
  <c r="AB157"/>
  <c r="W157"/>
  <c r="R157"/>
  <c r="M157"/>
  <c r="AR156"/>
  <c r="AQ156"/>
  <c r="AB156"/>
  <c r="W156"/>
  <c r="R156"/>
  <c r="M156"/>
  <c r="AR155"/>
  <c r="AQ155"/>
  <c r="AB155"/>
  <c r="W155"/>
  <c r="R155"/>
  <c r="M155"/>
  <c r="AR154"/>
  <c r="AQ154"/>
  <c r="AB154"/>
  <c r="W154"/>
  <c r="R154"/>
  <c r="M154"/>
  <c r="AR153"/>
  <c r="AQ153"/>
  <c r="AB153"/>
  <c r="W153"/>
  <c r="R153"/>
  <c r="M153"/>
  <c r="AR152"/>
  <c r="AQ152"/>
  <c r="AB152"/>
  <c r="W152"/>
  <c r="R152"/>
  <c r="M152"/>
  <c r="AR151"/>
  <c r="AQ151"/>
  <c r="AB151"/>
  <c r="W151"/>
  <c r="R151"/>
  <c r="M151"/>
  <c r="AR150"/>
  <c r="AQ150"/>
  <c r="AB150"/>
  <c r="W150"/>
  <c r="R150"/>
  <c r="M150"/>
  <c r="AR149"/>
  <c r="AQ149"/>
  <c r="AB149"/>
  <c r="W149"/>
  <c r="R149"/>
  <c r="M149"/>
  <c r="AR148"/>
  <c r="AQ148"/>
  <c r="AB148"/>
  <c r="W148"/>
  <c r="R148"/>
  <c r="M148"/>
  <c r="AR147"/>
  <c r="AQ147"/>
  <c r="AB147"/>
  <c r="W147"/>
  <c r="R147"/>
  <c r="M147"/>
  <c r="AR146"/>
  <c r="AQ146"/>
  <c r="AB146"/>
  <c r="W146"/>
  <c r="R146"/>
  <c r="M146"/>
  <c r="AR145"/>
  <c r="AQ145"/>
  <c r="AB145"/>
  <c r="W145"/>
  <c r="R145"/>
  <c r="M145"/>
  <c r="AR144"/>
  <c r="AQ144"/>
  <c r="AB144"/>
  <c r="W144"/>
  <c r="R144"/>
  <c r="M144"/>
  <c r="AR143"/>
  <c r="AQ143"/>
  <c r="AB143"/>
  <c r="W143"/>
  <c r="R143"/>
  <c r="M143"/>
  <c r="AR142"/>
  <c r="AQ142"/>
  <c r="AB142"/>
  <c r="W142"/>
  <c r="R142"/>
  <c r="M142"/>
  <c r="AR141"/>
  <c r="AQ141"/>
  <c r="AB141"/>
  <c r="W141"/>
  <c r="R141"/>
  <c r="M141"/>
  <c r="AR140"/>
  <c r="AQ140"/>
  <c r="AB140"/>
  <c r="W140"/>
  <c r="R140"/>
  <c r="M140"/>
  <c r="AR139"/>
  <c r="AQ139"/>
  <c r="AB139"/>
  <c r="W139"/>
  <c r="R139"/>
  <c r="M139"/>
  <c r="AR138"/>
  <c r="AQ138"/>
  <c r="AB138"/>
  <c r="W138"/>
  <c r="R138"/>
  <c r="M138"/>
  <c r="AR137"/>
  <c r="AQ137"/>
  <c r="AB137"/>
  <c r="W137"/>
  <c r="R137"/>
  <c r="M137"/>
  <c r="AR136"/>
  <c r="AQ136"/>
  <c r="AB136"/>
  <c r="W136"/>
  <c r="R136"/>
  <c r="M136"/>
  <c r="AR135"/>
  <c r="AQ135"/>
  <c r="AB135"/>
  <c r="W135"/>
  <c r="R135"/>
  <c r="M135"/>
  <c r="AR134"/>
  <c r="AQ134"/>
  <c r="AB134"/>
  <c r="W134"/>
  <c r="R134"/>
  <c r="M134"/>
  <c r="AR133"/>
  <c r="AQ133"/>
  <c r="AB133"/>
  <c r="W133"/>
  <c r="R133"/>
  <c r="M133"/>
  <c r="AR132"/>
  <c r="AQ132"/>
  <c r="AB132"/>
  <c r="W132"/>
  <c r="R132"/>
  <c r="M132"/>
  <c r="AR131"/>
  <c r="AQ131"/>
  <c r="AB131"/>
  <c r="W131"/>
  <c r="R131"/>
  <c r="M131"/>
  <c r="AR130"/>
  <c r="AQ130"/>
  <c r="AB130"/>
  <c r="W130"/>
  <c r="R130"/>
  <c r="M130"/>
  <c r="AR129"/>
  <c r="AQ129"/>
  <c r="AB129"/>
  <c r="W129"/>
  <c r="R129"/>
  <c r="M129"/>
  <c r="AR128"/>
  <c r="AQ128"/>
  <c r="AB128"/>
  <c r="W128"/>
  <c r="R128"/>
  <c r="M128"/>
  <c r="AR127"/>
  <c r="AQ127"/>
  <c r="AB127"/>
  <c r="W127"/>
  <c r="R127"/>
  <c r="M127"/>
  <c r="AR126"/>
  <c r="AQ126"/>
  <c r="AB126"/>
  <c r="W126"/>
  <c r="R126"/>
  <c r="M126"/>
  <c r="AR125"/>
  <c r="AQ125"/>
  <c r="AB125"/>
  <c r="W125"/>
  <c r="R125"/>
  <c r="M125"/>
  <c r="AR124"/>
  <c r="AQ124"/>
  <c r="AB124"/>
  <c r="W124"/>
  <c r="R124"/>
  <c r="M124"/>
  <c r="AR123"/>
  <c r="AQ123"/>
  <c r="AB123"/>
  <c r="W123"/>
  <c r="R123"/>
  <c r="M123"/>
  <c r="AR122"/>
  <c r="AQ122"/>
  <c r="AB122"/>
  <c r="W122"/>
  <c r="R122"/>
  <c r="M122"/>
  <c r="AR121"/>
  <c r="AQ121"/>
  <c r="AB121"/>
  <c r="W121"/>
  <c r="R121"/>
  <c r="M121"/>
  <c r="AR120"/>
  <c r="AQ120"/>
  <c r="AB120"/>
  <c r="W120"/>
  <c r="R120"/>
  <c r="M120"/>
  <c r="AR119"/>
  <c r="AQ119"/>
  <c r="AB119"/>
  <c r="W119"/>
  <c r="R119"/>
  <c r="M119"/>
  <c r="AR118"/>
  <c r="AQ118"/>
  <c r="AB118"/>
  <c r="W118"/>
  <c r="R118"/>
  <c r="M118"/>
  <c r="AR117"/>
  <c r="AQ117"/>
  <c r="AB117"/>
  <c r="W117"/>
  <c r="R117"/>
  <c r="M117"/>
  <c r="AR116"/>
  <c r="AQ116"/>
  <c r="AB116"/>
  <c r="W116"/>
  <c r="R116"/>
  <c r="M116"/>
  <c r="AR115"/>
  <c r="AQ115"/>
  <c r="AB115"/>
  <c r="W115"/>
  <c r="R115"/>
  <c r="M115"/>
  <c r="AR114"/>
  <c r="AQ114"/>
  <c r="AB114"/>
  <c r="W114"/>
  <c r="R114"/>
  <c r="M114"/>
  <c r="AR113"/>
  <c r="AQ113"/>
  <c r="AB113"/>
  <c r="W113"/>
  <c r="R113"/>
  <c r="M113"/>
  <c r="AR112"/>
  <c r="AQ112"/>
  <c r="AB112"/>
  <c r="W112"/>
  <c r="R112"/>
  <c r="M112"/>
  <c r="AR111"/>
  <c r="AQ111"/>
  <c r="AB111"/>
  <c r="W111"/>
  <c r="R111"/>
  <c r="M111"/>
  <c r="AR110"/>
  <c r="AQ110"/>
  <c r="AB110"/>
  <c r="W110"/>
  <c r="R110"/>
  <c r="M110"/>
  <c r="AR109"/>
  <c r="AQ109"/>
  <c r="AB109"/>
  <c r="W109"/>
  <c r="R109"/>
  <c r="M109"/>
  <c r="AR108"/>
  <c r="AQ108"/>
  <c r="AB108"/>
  <c r="W108"/>
  <c r="R108"/>
  <c r="M108"/>
  <c r="AR107"/>
  <c r="AQ107"/>
  <c r="AB107"/>
  <c r="W107"/>
  <c r="R107"/>
  <c r="M107"/>
  <c r="AR106"/>
  <c r="AQ106"/>
  <c r="AB106"/>
  <c r="W106"/>
  <c r="R106"/>
  <c r="M106"/>
  <c r="AR105"/>
  <c r="AQ105"/>
  <c r="AB105"/>
  <c r="W105"/>
  <c r="R105"/>
  <c r="M105"/>
  <c r="AR104"/>
  <c r="AQ104"/>
  <c r="AB104"/>
  <c r="W104"/>
  <c r="R104"/>
  <c r="M104"/>
  <c r="AR103"/>
  <c r="AQ103"/>
  <c r="AB103"/>
  <c r="W103"/>
  <c r="R103"/>
  <c r="M103"/>
  <c r="AR102"/>
  <c r="AQ102"/>
  <c r="AB102"/>
  <c r="R102"/>
  <c r="M102"/>
  <c r="AR101"/>
  <c r="AQ101"/>
  <c r="AB101"/>
  <c r="R101"/>
  <c r="AR100"/>
  <c r="AQ100"/>
  <c r="AB100"/>
  <c r="R100"/>
  <c r="AR99"/>
  <c r="AQ99"/>
  <c r="AB99"/>
  <c r="AR98"/>
  <c r="AQ98"/>
  <c r="AB98"/>
  <c r="AR97"/>
  <c r="AQ97"/>
  <c r="AB97"/>
  <c r="AR96"/>
  <c r="AQ96"/>
  <c r="AB96"/>
  <c r="W96"/>
  <c r="AR95"/>
  <c r="AQ95"/>
  <c r="AB95"/>
  <c r="AR94"/>
  <c r="AQ94"/>
  <c r="AB94"/>
  <c r="W94"/>
  <c r="AR93"/>
  <c r="AQ93"/>
  <c r="AB93"/>
  <c r="AR92"/>
  <c r="AQ92"/>
  <c r="AB92"/>
  <c r="AR91"/>
  <c r="AQ91"/>
  <c r="AB91"/>
  <c r="AR90"/>
  <c r="AQ90"/>
  <c r="AB90"/>
  <c r="W90"/>
  <c r="R90"/>
  <c r="AR89"/>
  <c r="AQ89"/>
  <c r="AB89"/>
  <c r="W89"/>
  <c r="AR88"/>
  <c r="AQ88"/>
  <c r="AB88"/>
  <c r="AR87"/>
  <c r="AQ87"/>
  <c r="AB87"/>
  <c r="W87"/>
  <c r="AR86"/>
  <c r="AQ86"/>
  <c r="AB86"/>
  <c r="AR85"/>
  <c r="AQ85"/>
  <c r="AB85"/>
  <c r="W85"/>
  <c r="AR84"/>
  <c r="AQ84"/>
  <c r="AB84"/>
  <c r="AR83"/>
  <c r="AQ83"/>
  <c r="AB83"/>
  <c r="AR82"/>
  <c r="AQ82"/>
  <c r="AB82"/>
  <c r="W82"/>
  <c r="AR81"/>
  <c r="AQ81"/>
  <c r="AB81"/>
  <c r="AR80"/>
  <c r="AQ80"/>
  <c r="AB80"/>
  <c r="AR79"/>
  <c r="AQ79"/>
  <c r="AB79"/>
  <c r="AR78"/>
  <c r="AQ78"/>
  <c r="AB78"/>
  <c r="W78"/>
  <c r="AR77"/>
  <c r="AQ77"/>
  <c r="AB77"/>
  <c r="AR76"/>
  <c r="AQ76"/>
  <c r="AB76"/>
  <c r="AR75"/>
  <c r="AQ75"/>
  <c r="AB75"/>
  <c r="AR74"/>
  <c r="AQ74"/>
  <c r="AB74"/>
  <c r="AR73"/>
  <c r="AQ73"/>
  <c r="AB73"/>
  <c r="AR72"/>
  <c r="AQ72"/>
  <c r="AB72"/>
  <c r="AR71"/>
  <c r="AQ71"/>
  <c r="AB71"/>
  <c r="W71"/>
  <c r="AR70"/>
  <c r="AQ70"/>
  <c r="AB70"/>
  <c r="AR69"/>
  <c r="AQ69"/>
  <c r="AB69"/>
  <c r="W69"/>
  <c r="AR68"/>
  <c r="AQ68"/>
  <c r="AB68"/>
  <c r="AR67"/>
  <c r="AQ67"/>
  <c r="AB67"/>
  <c r="W67"/>
  <c r="AR66"/>
  <c r="AQ66"/>
  <c r="AB66"/>
  <c r="R66"/>
  <c r="AR65"/>
  <c r="AQ65"/>
  <c r="AB65"/>
  <c r="AR64"/>
  <c r="AQ64"/>
  <c r="AB64"/>
  <c r="W64"/>
  <c r="AR63"/>
  <c r="AQ63"/>
  <c r="AB63"/>
  <c r="AR62"/>
  <c r="AQ62"/>
  <c r="AB62"/>
  <c r="AR61"/>
  <c r="AQ61"/>
  <c r="AB61"/>
  <c r="AR60"/>
  <c r="AQ60"/>
  <c r="AB60"/>
  <c r="AR59"/>
  <c r="AQ59"/>
  <c r="AB59"/>
  <c r="R59"/>
  <c r="AR58"/>
  <c r="AQ58"/>
  <c r="AB58"/>
  <c r="AR57"/>
  <c r="AQ57"/>
  <c r="AB57"/>
  <c r="AR56"/>
  <c r="AQ56"/>
  <c r="AB56"/>
  <c r="AR55"/>
  <c r="AQ55"/>
  <c r="AB55"/>
  <c r="W55"/>
  <c r="AR54"/>
  <c r="AQ54"/>
  <c r="AB54"/>
  <c r="AR53"/>
  <c r="AQ53"/>
  <c r="AB53"/>
  <c r="W53"/>
  <c r="R53"/>
  <c r="AR52"/>
  <c r="AQ52"/>
  <c r="AB52"/>
  <c r="AR51"/>
  <c r="AQ51"/>
  <c r="AB51"/>
  <c r="AR50"/>
  <c r="AQ50"/>
  <c r="AB50"/>
  <c r="W50"/>
  <c r="AR49"/>
  <c r="AQ49"/>
  <c r="AB49"/>
  <c r="AR48"/>
  <c r="AQ48"/>
  <c r="AB48"/>
  <c r="W48"/>
  <c r="AR47"/>
  <c r="AQ47"/>
  <c r="AB47"/>
  <c r="AR46"/>
  <c r="AQ46"/>
  <c r="AB46"/>
  <c r="R46"/>
  <c r="AR45"/>
  <c r="AQ45"/>
  <c r="AB45"/>
  <c r="AR44"/>
  <c r="AQ44"/>
  <c r="AB44"/>
  <c r="AR43"/>
  <c r="AQ43"/>
  <c r="AB43"/>
  <c r="AR42"/>
  <c r="AQ42"/>
  <c r="AB42"/>
  <c r="AR41"/>
  <c r="AQ41"/>
  <c r="AB41"/>
  <c r="W41"/>
  <c r="AR40"/>
  <c r="AQ40"/>
  <c r="AB40"/>
  <c r="AR39"/>
  <c r="AQ39"/>
  <c r="AB39"/>
  <c r="W39"/>
  <c r="AR38"/>
  <c r="AQ38"/>
  <c r="AB38"/>
  <c r="AR37"/>
  <c r="AQ37"/>
  <c r="AB37"/>
  <c r="W37"/>
  <c r="AR36"/>
  <c r="AQ36"/>
  <c r="AB36"/>
  <c r="AR35"/>
  <c r="AQ35"/>
  <c r="AB35"/>
  <c r="W35"/>
  <c r="AR34"/>
  <c r="AQ34"/>
  <c r="AB34"/>
  <c r="AR33"/>
  <c r="AQ33"/>
  <c r="AB33"/>
  <c r="R33"/>
  <c r="AR32"/>
  <c r="AQ32"/>
  <c r="AB32"/>
  <c r="AR31"/>
  <c r="AQ31"/>
  <c r="AB31"/>
  <c r="AR30"/>
  <c r="AQ30"/>
  <c r="AB30"/>
  <c r="AR29"/>
  <c r="AQ29"/>
  <c r="AB29"/>
  <c r="AR28"/>
  <c r="AQ28"/>
  <c r="AB28"/>
  <c r="AR27"/>
  <c r="AQ27"/>
  <c r="AB27"/>
  <c r="AR26"/>
  <c r="AQ26"/>
  <c r="AB26"/>
  <c r="W26"/>
  <c r="AR25"/>
  <c r="AQ25"/>
  <c r="AB25"/>
  <c r="AR24"/>
  <c r="AQ24"/>
  <c r="AB24"/>
  <c r="R24"/>
  <c r="AR23"/>
  <c r="AQ23"/>
  <c r="AB23"/>
  <c r="W23"/>
  <c r="AR22"/>
  <c r="AQ22"/>
  <c r="AB22"/>
  <c r="AR21"/>
  <c r="AQ21"/>
  <c r="AB21"/>
  <c r="AR20"/>
  <c r="AQ20"/>
  <c r="AB20"/>
  <c r="AR19"/>
  <c r="AQ19"/>
  <c r="AB19"/>
  <c r="AR18"/>
  <c r="AQ18"/>
  <c r="AB18"/>
  <c r="W18"/>
  <c r="R18"/>
  <c r="AR17"/>
  <c r="AQ17"/>
  <c r="AB17"/>
  <c r="AR16"/>
  <c r="AQ16"/>
  <c r="AB16"/>
  <c r="W16"/>
  <c r="AR15"/>
  <c r="AQ15"/>
  <c r="AB15"/>
  <c r="AR14"/>
  <c r="AQ14"/>
  <c r="AB14"/>
  <c r="AR13"/>
  <c r="AQ13"/>
  <c r="AB13"/>
  <c r="AR12"/>
  <c r="AQ12"/>
  <c r="AB12"/>
  <c r="AR11"/>
  <c r="AQ11"/>
  <c r="AB11"/>
  <c r="AR10"/>
  <c r="AQ10"/>
  <c r="AB10"/>
  <c r="AR9"/>
  <c r="AQ9"/>
  <c r="AB9"/>
  <c r="Z6"/>
  <c r="Z217" s="1"/>
  <c r="U6"/>
  <c r="U217" s="1"/>
  <c r="P6"/>
  <c r="P217" s="1"/>
  <c r="K6"/>
  <c r="K217" s="1"/>
  <c r="C5"/>
  <c r="CC138" i="1"/>
  <c r="CB138"/>
  <c r="CA138"/>
  <c r="BZ138"/>
  <c r="CC137"/>
  <c r="CB137"/>
  <c r="CA137"/>
  <c r="BZ137"/>
  <c r="CC136"/>
  <c r="CB136"/>
  <c r="CA136"/>
  <c r="BZ136"/>
  <c r="CC135"/>
  <c r="CB135"/>
  <c r="CA135"/>
  <c r="BZ135"/>
  <c r="CC134"/>
  <c r="CB134"/>
  <c r="CA134"/>
  <c r="BZ134"/>
  <c r="CC133"/>
  <c r="CB133"/>
  <c r="CA133"/>
  <c r="BZ133"/>
  <c r="CC132"/>
  <c r="CB132"/>
  <c r="CA132"/>
  <c r="BZ132"/>
  <c r="CC131"/>
  <c r="CB131"/>
  <c r="CA131"/>
  <c r="BZ131"/>
  <c r="CC130"/>
  <c r="CB130"/>
  <c r="CA130"/>
  <c r="BZ130"/>
  <c r="CC129"/>
  <c r="CB129"/>
  <c r="CA129"/>
  <c r="BZ129"/>
  <c r="CC128"/>
  <c r="CB128"/>
  <c r="CA128"/>
  <c r="BZ128"/>
  <c r="CC127"/>
  <c r="CB127"/>
  <c r="CA127"/>
  <c r="BZ127"/>
  <c r="CC126"/>
  <c r="CB126"/>
  <c r="CA126"/>
  <c r="BZ126"/>
  <c r="BE126"/>
  <c r="BD126"/>
  <c r="AT126"/>
  <c r="AS126"/>
  <c r="X126"/>
  <c r="W126"/>
  <c r="Q126"/>
  <c r="P126"/>
  <c r="O126"/>
  <c r="N126"/>
  <c r="CC125"/>
  <c r="CB125"/>
  <c r="CA125"/>
  <c r="BZ125"/>
  <c r="CC124"/>
  <c r="CB124"/>
  <c r="CA124"/>
  <c r="BZ124"/>
  <c r="CC123"/>
  <c r="CB123"/>
  <c r="CA123"/>
  <c r="BZ123"/>
  <c r="CC122"/>
  <c r="CB122"/>
  <c r="CA122"/>
  <c r="BZ122"/>
  <c r="CC121"/>
  <c r="CB121"/>
  <c r="CA121"/>
  <c r="BZ121"/>
  <c r="CC120"/>
  <c r="CB120"/>
  <c r="CA120"/>
  <c r="BZ120"/>
  <c r="CC119"/>
  <c r="CB119"/>
  <c r="CA119"/>
  <c r="BZ119"/>
  <c r="CC118"/>
  <c r="CB118"/>
  <c r="CA118"/>
  <c r="BZ118"/>
  <c r="CC117"/>
  <c r="CB117"/>
  <c r="CA117"/>
  <c r="BZ117"/>
  <c r="CC116"/>
  <c r="CB116"/>
  <c r="CA116"/>
  <c r="BZ116"/>
  <c r="CC115"/>
  <c r="CB115"/>
  <c r="CA115"/>
  <c r="BZ115"/>
  <c r="CC114"/>
  <c r="CB114"/>
  <c r="CA114"/>
  <c r="BZ114"/>
  <c r="CC113"/>
  <c r="CB113"/>
  <c r="CA113"/>
  <c r="BZ113"/>
  <c r="CC112"/>
  <c r="CB112"/>
  <c r="CA112"/>
  <c r="BZ112"/>
  <c r="CC111"/>
  <c r="CB111"/>
  <c r="CA111"/>
  <c r="BZ111"/>
  <c r="CC110"/>
  <c r="CB110"/>
  <c r="CA110"/>
  <c r="BZ110"/>
  <c r="CC109"/>
  <c r="CB109"/>
  <c r="CA109"/>
  <c r="BZ109"/>
  <c r="CC108"/>
  <c r="CB108"/>
  <c r="CA108"/>
  <c r="BZ108"/>
  <c r="CC107"/>
  <c r="CB107"/>
  <c r="CA107"/>
  <c r="BZ107"/>
  <c r="CC106"/>
  <c r="CB106"/>
  <c r="CA106"/>
  <c r="BZ106"/>
  <c r="CC105"/>
  <c r="CB105"/>
  <c r="CA105"/>
  <c r="BZ105"/>
  <c r="CC104"/>
  <c r="CB104"/>
  <c r="CA104"/>
  <c r="BZ104"/>
  <c r="CC103"/>
  <c r="CB103"/>
  <c r="CA103"/>
  <c r="BZ103"/>
  <c r="CC102"/>
  <c r="CB102"/>
  <c r="CA102"/>
  <c r="BZ102"/>
  <c r="CC101"/>
  <c r="CB101"/>
  <c r="CA101"/>
  <c r="BZ101"/>
  <c r="CC100"/>
  <c r="CB100"/>
  <c r="CA100"/>
  <c r="BZ100"/>
  <c r="CC99"/>
  <c r="CB99"/>
  <c r="CA99"/>
  <c r="BZ99"/>
  <c r="CC98"/>
  <c r="CB98"/>
  <c r="CA98"/>
  <c r="BZ98"/>
  <c r="BV98"/>
  <c r="BR98"/>
  <c r="BS98" s="1"/>
  <c r="BT98" s="1"/>
  <c r="BQ98"/>
  <c r="BP98"/>
  <c r="BO98"/>
  <c r="AV98"/>
  <c r="AW98" s="1"/>
  <c r="AX98" s="1"/>
  <c r="AU98"/>
  <c r="W102" i="2" s="1"/>
  <c r="AT98" i="1"/>
  <c r="AS98"/>
  <c r="Q98"/>
  <c r="P98"/>
  <c r="N98"/>
  <c r="O98" s="1"/>
  <c r="H98"/>
  <c r="I98" s="1"/>
  <c r="J98" s="1"/>
  <c r="G98"/>
  <c r="F98"/>
  <c r="CC97"/>
  <c r="CB97"/>
  <c r="CA97"/>
  <c r="BZ97"/>
  <c r="BV97"/>
  <c r="BQ97"/>
  <c r="BP97"/>
  <c r="BR97" s="1"/>
  <c r="BS97" s="1"/>
  <c r="BT97" s="1"/>
  <c r="BO97"/>
  <c r="BF97"/>
  <c r="BE97"/>
  <c r="BD97"/>
  <c r="AU97"/>
  <c r="W101" i="2" s="1"/>
  <c r="AT97" i="1"/>
  <c r="AS97"/>
  <c r="AJ97"/>
  <c r="AI97"/>
  <c r="AH97"/>
  <c r="AK97" s="1"/>
  <c r="AL97" s="1"/>
  <c r="AM97" s="1"/>
  <c r="Z97"/>
  <c r="AA97" s="1"/>
  <c r="AB97" s="1"/>
  <c r="Y97"/>
  <c r="M101" i="2" s="1"/>
  <c r="X97" i="1"/>
  <c r="W97"/>
  <c r="N97"/>
  <c r="O97" s="1"/>
  <c r="G97"/>
  <c r="F97"/>
  <c r="H97" s="1"/>
  <c r="I97" s="1"/>
  <c r="J97" s="1"/>
  <c r="CC96"/>
  <c r="CB96"/>
  <c r="CA96"/>
  <c r="BZ96"/>
  <c r="BV96"/>
  <c r="BQ96"/>
  <c r="BP96"/>
  <c r="BR96" s="1"/>
  <c r="BS96" s="1"/>
  <c r="BT96" s="1"/>
  <c r="BO96"/>
  <c r="BG96"/>
  <c r="BH96" s="1"/>
  <c r="BI96" s="1"/>
  <c r="BF96"/>
  <c r="BE96"/>
  <c r="BD96"/>
  <c r="AV96"/>
  <c r="AW96" s="1"/>
  <c r="AX96" s="1"/>
  <c r="AU96"/>
  <c r="W100" i="2" s="1"/>
  <c r="AT96" i="1"/>
  <c r="AS96"/>
  <c r="AJ96"/>
  <c r="AI96"/>
  <c r="AH96"/>
  <c r="AK96" s="1"/>
  <c r="AL96" s="1"/>
  <c r="AM96" s="1"/>
  <c r="Y96"/>
  <c r="M100" i="2" s="1"/>
  <c r="X96" i="1"/>
  <c r="W96"/>
  <c r="O96"/>
  <c r="P96" s="1"/>
  <c r="N96"/>
  <c r="G96"/>
  <c r="F96"/>
  <c r="H96" s="1"/>
  <c r="I96" s="1"/>
  <c r="J96" s="1"/>
  <c r="CC95"/>
  <c r="CB95"/>
  <c r="CA95"/>
  <c r="BZ95"/>
  <c r="BV95"/>
  <c r="BS95"/>
  <c r="BT95" s="1"/>
  <c r="BR95"/>
  <c r="BQ95"/>
  <c r="BP95"/>
  <c r="BO95"/>
  <c r="BF95"/>
  <c r="BG95" s="1"/>
  <c r="BH95" s="1"/>
  <c r="BI95" s="1"/>
  <c r="BE95"/>
  <c r="BD95"/>
  <c r="AU95"/>
  <c r="W99" i="2" s="1"/>
  <c r="AT95" i="1"/>
  <c r="AS95"/>
  <c r="AK95"/>
  <c r="AL95" s="1"/>
  <c r="AM95" s="1"/>
  <c r="AJ95"/>
  <c r="R99" i="2" s="1"/>
  <c r="AI95" i="1"/>
  <c r="AH95"/>
  <c r="Y95"/>
  <c r="Z95" s="1"/>
  <c r="AA95" s="1"/>
  <c r="AB95" s="1"/>
  <c r="X95"/>
  <c r="W95"/>
  <c r="N95"/>
  <c r="G95"/>
  <c r="F95"/>
  <c r="CC94"/>
  <c r="CB94"/>
  <c r="CA94"/>
  <c r="BZ94"/>
  <c r="BV94"/>
  <c r="BR94"/>
  <c r="BS94" s="1"/>
  <c r="BT94" s="1"/>
  <c r="BQ94"/>
  <c r="BP94"/>
  <c r="BO94"/>
  <c r="BF94"/>
  <c r="BG94" s="1"/>
  <c r="BH94" s="1"/>
  <c r="BI94" s="1"/>
  <c r="BE94"/>
  <c r="BD94"/>
  <c r="AU94"/>
  <c r="AV94" s="1"/>
  <c r="AW94" s="1"/>
  <c r="AX94" s="1"/>
  <c r="AT94"/>
  <c r="AS94"/>
  <c r="AJ94"/>
  <c r="R98" i="2" s="1"/>
  <c r="AI94" i="1"/>
  <c r="AH94"/>
  <c r="AK94" s="1"/>
  <c r="AL94" s="1"/>
  <c r="AM94" s="1"/>
  <c r="Z94"/>
  <c r="AA94" s="1"/>
  <c r="AB94" s="1"/>
  <c r="Y94"/>
  <c r="M98" i="2" s="1"/>
  <c r="X94" i="1"/>
  <c r="W94"/>
  <c r="Q94"/>
  <c r="O94"/>
  <c r="N94"/>
  <c r="P94" s="1"/>
  <c r="G94"/>
  <c r="H94" s="1"/>
  <c r="I94" s="1"/>
  <c r="J94" s="1"/>
  <c r="F94"/>
  <c r="CC93"/>
  <c r="CB93"/>
  <c r="CA93"/>
  <c r="BZ93"/>
  <c r="BV93"/>
  <c r="BT93"/>
  <c r="BS93"/>
  <c r="BR93"/>
  <c r="BQ93"/>
  <c r="BP93"/>
  <c r="BO93"/>
  <c r="BF93"/>
  <c r="BE93"/>
  <c r="BD93"/>
  <c r="AU93"/>
  <c r="W97" i="2" s="1"/>
  <c r="AT93" i="1"/>
  <c r="AS93"/>
  <c r="AJ93"/>
  <c r="R97" i="2" s="1"/>
  <c r="AI93" i="1"/>
  <c r="AH93"/>
  <c r="AK93" s="1"/>
  <c r="AL93" s="1"/>
  <c r="AM93" s="1"/>
  <c r="Z93"/>
  <c r="AA93" s="1"/>
  <c r="AB93" s="1"/>
  <c r="Y93"/>
  <c r="M97" i="2" s="1"/>
  <c r="X93" i="1"/>
  <c r="W93"/>
  <c r="N93"/>
  <c r="G93"/>
  <c r="H93" s="1"/>
  <c r="I93" s="1"/>
  <c r="J93" s="1"/>
  <c r="F93"/>
  <c r="CC92"/>
  <c r="CB92"/>
  <c r="CA92"/>
  <c r="BZ92"/>
  <c r="BV92"/>
  <c r="BR92"/>
  <c r="BS92" s="1"/>
  <c r="BT92" s="1"/>
  <c r="BQ92"/>
  <c r="BP92"/>
  <c r="BO92"/>
  <c r="BG92"/>
  <c r="BH92" s="1"/>
  <c r="BI92" s="1"/>
  <c r="BF92"/>
  <c r="BE92"/>
  <c r="BD92"/>
  <c r="AU92"/>
  <c r="AT92"/>
  <c r="AV92" s="1"/>
  <c r="AW92" s="1"/>
  <c r="AX92" s="1"/>
  <c r="AS92"/>
  <c r="AM92"/>
  <c r="AL92"/>
  <c r="AK92"/>
  <c r="AJ92"/>
  <c r="R96" i="2" s="1"/>
  <c r="AI92" i="1"/>
  <c r="AH92"/>
  <c r="Y92"/>
  <c r="M96" i="2" s="1"/>
  <c r="X92" i="1"/>
  <c r="W92"/>
  <c r="Q92"/>
  <c r="O92"/>
  <c r="P92" s="1"/>
  <c r="N92"/>
  <c r="G92"/>
  <c r="F92"/>
  <c r="CC91"/>
  <c r="CB91"/>
  <c r="CA91"/>
  <c r="BZ91"/>
  <c r="BV91"/>
  <c r="BS91"/>
  <c r="BT91" s="1"/>
  <c r="BR91"/>
  <c r="BQ91"/>
  <c r="BP91"/>
  <c r="BO91"/>
  <c r="BF91"/>
  <c r="BE91"/>
  <c r="BD91"/>
  <c r="AU91"/>
  <c r="W95" i="2" s="1"/>
  <c r="AT91" i="1"/>
  <c r="AS91"/>
  <c r="AK91"/>
  <c r="AL91" s="1"/>
  <c r="AM91" s="1"/>
  <c r="AJ91"/>
  <c r="R95" i="2" s="1"/>
  <c r="AI91" i="1"/>
  <c r="AH91"/>
  <c r="Y91"/>
  <c r="M95" i="2" s="1"/>
  <c r="X91" i="1"/>
  <c r="Z91" s="1"/>
  <c r="AA91" s="1"/>
  <c r="AB91" s="1"/>
  <c r="W91"/>
  <c r="N91"/>
  <c r="O91" s="1"/>
  <c r="G91"/>
  <c r="H91" s="1"/>
  <c r="I91" s="1"/>
  <c r="J91" s="1"/>
  <c r="F91"/>
  <c r="CC90"/>
  <c r="CB90"/>
  <c r="CA90"/>
  <c r="BZ90"/>
  <c r="BV90"/>
  <c r="BQ90"/>
  <c r="BP90"/>
  <c r="BR90" s="1"/>
  <c r="BS90" s="1"/>
  <c r="BT90" s="1"/>
  <c r="BO90"/>
  <c r="BH90"/>
  <c r="BI90" s="1"/>
  <c r="BG90"/>
  <c r="BF90"/>
  <c r="BE90"/>
  <c r="BD90"/>
  <c r="AU90"/>
  <c r="AV90" s="1"/>
  <c r="AW90" s="1"/>
  <c r="AX90" s="1"/>
  <c r="AT90"/>
  <c r="AS90"/>
  <c r="AL90"/>
  <c r="AM90" s="1"/>
  <c r="AK90"/>
  <c r="AJ90"/>
  <c r="R94" i="2" s="1"/>
  <c r="AI90" i="1"/>
  <c r="AH90"/>
  <c r="Y90"/>
  <c r="M94" i="2" s="1"/>
  <c r="X90" i="1"/>
  <c r="W90"/>
  <c r="N90"/>
  <c r="G90"/>
  <c r="H90" s="1"/>
  <c r="I90" s="1"/>
  <c r="J90" s="1"/>
  <c r="F90"/>
  <c r="CC89"/>
  <c r="CB89"/>
  <c r="CA89"/>
  <c r="BZ89"/>
  <c r="BV89"/>
  <c r="BR89"/>
  <c r="BS89" s="1"/>
  <c r="BT89" s="1"/>
  <c r="BQ89"/>
  <c r="BP89"/>
  <c r="BO89"/>
  <c r="BF89"/>
  <c r="BE89"/>
  <c r="BD89"/>
  <c r="AU89"/>
  <c r="W93" i="2" s="1"/>
  <c r="AT89" i="1"/>
  <c r="AS89"/>
  <c r="AK89"/>
  <c r="AL89" s="1"/>
  <c r="AM89" s="1"/>
  <c r="AJ89"/>
  <c r="R93" i="2" s="1"/>
  <c r="AI89" i="1"/>
  <c r="AH89"/>
  <c r="Y89"/>
  <c r="M93" i="2" s="1"/>
  <c r="X89" i="1"/>
  <c r="W89"/>
  <c r="N89"/>
  <c r="O89" s="1"/>
  <c r="G89"/>
  <c r="F89"/>
  <c r="CC88"/>
  <c r="CB88"/>
  <c r="CA88"/>
  <c r="BZ88"/>
  <c r="BV88"/>
  <c r="BQ88"/>
  <c r="BP88"/>
  <c r="BO88"/>
  <c r="BR88" s="1"/>
  <c r="BS88" s="1"/>
  <c r="BT88" s="1"/>
  <c r="BF88"/>
  <c r="BG88" s="1"/>
  <c r="BH88" s="1"/>
  <c r="BI88" s="1"/>
  <c r="BE88"/>
  <c r="BD88"/>
  <c r="AU88"/>
  <c r="W92" i="2" s="1"/>
  <c r="AT88" i="1"/>
  <c r="AS88"/>
  <c r="AV88" s="1"/>
  <c r="AW88" s="1"/>
  <c r="AX88" s="1"/>
  <c r="AJ88"/>
  <c r="R92" i="2" s="1"/>
  <c r="AI88" i="1"/>
  <c r="AH88"/>
  <c r="AK88" s="1"/>
  <c r="AL88" s="1"/>
  <c r="AM88" s="1"/>
  <c r="Y88"/>
  <c r="M92" i="2" s="1"/>
  <c r="X88" i="1"/>
  <c r="W88"/>
  <c r="Z88" s="1"/>
  <c r="AA88" s="1"/>
  <c r="AB88" s="1"/>
  <c r="O88"/>
  <c r="P88" s="1"/>
  <c r="N88"/>
  <c r="Q88" s="1"/>
  <c r="G88"/>
  <c r="H88" s="1"/>
  <c r="I88" s="1"/>
  <c r="J88" s="1"/>
  <c r="F88"/>
  <c r="CC87"/>
  <c r="CB87"/>
  <c r="CA87"/>
  <c r="BZ87"/>
  <c r="BV87"/>
  <c r="BQ87"/>
  <c r="BP87"/>
  <c r="BR87" s="1"/>
  <c r="BS87" s="1"/>
  <c r="BT87" s="1"/>
  <c r="BO87"/>
  <c r="BF87"/>
  <c r="BG87" s="1"/>
  <c r="BH87" s="1"/>
  <c r="BI87" s="1"/>
  <c r="BE87"/>
  <c r="BD87"/>
  <c r="AU87"/>
  <c r="W91" i="2" s="1"/>
  <c r="AT87" i="1"/>
  <c r="AS87"/>
  <c r="AJ87"/>
  <c r="R91" i="2" s="1"/>
  <c r="AI87" i="1"/>
  <c r="AK87" s="1"/>
  <c r="AL87" s="1"/>
  <c r="AM87" s="1"/>
  <c r="AH87"/>
  <c r="Y87"/>
  <c r="Z87" s="1"/>
  <c r="AA87" s="1"/>
  <c r="AB87" s="1"/>
  <c r="X87"/>
  <c r="W87"/>
  <c r="N87"/>
  <c r="G87"/>
  <c r="F87"/>
  <c r="CC86"/>
  <c r="CB86"/>
  <c r="CA86"/>
  <c r="BZ86"/>
  <c r="BV86"/>
  <c r="BT86"/>
  <c r="BS86"/>
  <c r="BR86"/>
  <c r="BQ86"/>
  <c r="BP86"/>
  <c r="BO86"/>
  <c r="BG86"/>
  <c r="BH86" s="1"/>
  <c r="BI86" s="1"/>
  <c r="BF86"/>
  <c r="BE86"/>
  <c r="BD86"/>
  <c r="AV86"/>
  <c r="AW86" s="1"/>
  <c r="AX86" s="1"/>
  <c r="AU86"/>
  <c r="AT86"/>
  <c r="AS86"/>
  <c r="AL86"/>
  <c r="AM86" s="1"/>
  <c r="AK86"/>
  <c r="AJ86"/>
  <c r="AI86"/>
  <c r="AH86"/>
  <c r="Z86"/>
  <c r="AA86" s="1"/>
  <c r="AB86" s="1"/>
  <c r="Y86"/>
  <c r="M90" i="2" s="1"/>
  <c r="X86" i="1"/>
  <c r="W86"/>
  <c r="Q86"/>
  <c r="P86"/>
  <c r="O86"/>
  <c r="N86"/>
  <c r="I86"/>
  <c r="J86" s="1"/>
  <c r="H86"/>
  <c r="G86"/>
  <c r="F86"/>
  <c r="CC85"/>
  <c r="CB85"/>
  <c r="CA85"/>
  <c r="BZ85"/>
  <c r="BV85"/>
  <c r="BS85"/>
  <c r="BT85" s="1"/>
  <c r="BR85"/>
  <c r="BQ85"/>
  <c r="BP85"/>
  <c r="BO85"/>
  <c r="BG85"/>
  <c r="BH85" s="1"/>
  <c r="BI85" s="1"/>
  <c r="BF85"/>
  <c r="BE85"/>
  <c r="BD85"/>
  <c r="AV85"/>
  <c r="AW85" s="1"/>
  <c r="AX85" s="1"/>
  <c r="AU85"/>
  <c r="AT85"/>
  <c r="AS85"/>
  <c r="AM85"/>
  <c r="AL85"/>
  <c r="AK85"/>
  <c r="AJ85"/>
  <c r="R89" i="2" s="1"/>
  <c r="AI85" i="1"/>
  <c r="AH85"/>
  <c r="Z85"/>
  <c r="AA85" s="1"/>
  <c r="AB85" s="1"/>
  <c r="Y85"/>
  <c r="M89" i="2" s="1"/>
  <c r="X85" i="1"/>
  <c r="W85"/>
  <c r="P85"/>
  <c r="N85"/>
  <c r="Q85" s="1"/>
  <c r="H85"/>
  <c r="I85" s="1"/>
  <c r="J85" s="1"/>
  <c r="G85"/>
  <c r="F85"/>
  <c r="CC84"/>
  <c r="CB84"/>
  <c r="CA84"/>
  <c r="BZ84"/>
  <c r="BV84"/>
  <c r="BT84"/>
  <c r="BS84"/>
  <c r="BR84"/>
  <c r="BQ84"/>
  <c r="BP84"/>
  <c r="BO84"/>
  <c r="BG84"/>
  <c r="BH84" s="1"/>
  <c r="BI84" s="1"/>
  <c r="BF84"/>
  <c r="BE84"/>
  <c r="BD84"/>
  <c r="AU84"/>
  <c r="AV84" s="1"/>
  <c r="AW84" s="1"/>
  <c r="AX84" s="1"/>
  <c r="AT84"/>
  <c r="AS84"/>
  <c r="AJ84"/>
  <c r="R88" i="2" s="1"/>
  <c r="AI84" i="1"/>
  <c r="AH84"/>
  <c r="AK84" s="1"/>
  <c r="AL84" s="1"/>
  <c r="AM84" s="1"/>
  <c r="Z84"/>
  <c r="AA84" s="1"/>
  <c r="AB84" s="1"/>
  <c r="Y84"/>
  <c r="M88" i="2" s="1"/>
  <c r="X84" i="1"/>
  <c r="W84"/>
  <c r="N84"/>
  <c r="O84" s="1"/>
  <c r="H84"/>
  <c r="I84" s="1"/>
  <c r="J84" s="1"/>
  <c r="G84"/>
  <c r="F84"/>
  <c r="CC83"/>
  <c r="CB83"/>
  <c r="CA83"/>
  <c r="BZ83"/>
  <c r="BV83"/>
  <c r="BQ83"/>
  <c r="BP83"/>
  <c r="BO83"/>
  <c r="BR83" s="1"/>
  <c r="BS83" s="1"/>
  <c r="BT83" s="1"/>
  <c r="BF83"/>
  <c r="BG83" s="1"/>
  <c r="BH83" s="1"/>
  <c r="BI83" s="1"/>
  <c r="BE83"/>
  <c r="BD83"/>
  <c r="AU83"/>
  <c r="AT83"/>
  <c r="AS83"/>
  <c r="AJ83"/>
  <c r="R87" i="2" s="1"/>
  <c r="AI83" i="1"/>
  <c r="AH83"/>
  <c r="Z83"/>
  <c r="AA83" s="1"/>
  <c r="AB83" s="1"/>
  <c r="Y83"/>
  <c r="M87" i="2" s="1"/>
  <c r="X83" i="1"/>
  <c r="W83"/>
  <c r="N83"/>
  <c r="G83"/>
  <c r="H83" s="1"/>
  <c r="I83" s="1"/>
  <c r="J83" s="1"/>
  <c r="F83"/>
  <c r="CC82"/>
  <c r="CB82"/>
  <c r="CA82"/>
  <c r="BZ82"/>
  <c r="BV82"/>
  <c r="BQ82"/>
  <c r="BP82"/>
  <c r="BO82"/>
  <c r="BR82" s="1"/>
  <c r="BS82" s="1"/>
  <c r="BT82" s="1"/>
  <c r="BF82"/>
  <c r="BE82"/>
  <c r="BG82" s="1"/>
  <c r="BH82" s="1"/>
  <c r="BI82" s="1"/>
  <c r="BD82"/>
  <c r="AU82"/>
  <c r="W86" i="2" s="1"/>
  <c r="AT82" i="1"/>
  <c r="AS82"/>
  <c r="AM82"/>
  <c r="AJ82"/>
  <c r="R86" i="2" s="1"/>
  <c r="AI82" i="1"/>
  <c r="AH82"/>
  <c r="Z82"/>
  <c r="AA82" s="1"/>
  <c r="AB82" s="1"/>
  <c r="Y82"/>
  <c r="M86" i="2" s="1"/>
  <c r="X82" i="1"/>
  <c r="W82"/>
  <c r="Q82"/>
  <c r="P82"/>
  <c r="O82"/>
  <c r="N82"/>
  <c r="G82"/>
  <c r="H82" s="1"/>
  <c r="I82" s="1"/>
  <c r="J82" s="1"/>
  <c r="F82"/>
  <c r="CC81"/>
  <c r="CB81"/>
  <c r="CA81"/>
  <c r="BZ81"/>
  <c r="BV81"/>
  <c r="BQ81"/>
  <c r="BP81"/>
  <c r="BR81" s="1"/>
  <c r="BS81" s="1"/>
  <c r="BT81" s="1"/>
  <c r="BO81"/>
  <c r="BF81"/>
  <c r="BG81" s="1"/>
  <c r="BH81" s="1"/>
  <c r="BI81" s="1"/>
  <c r="BE81"/>
  <c r="BD81"/>
  <c r="AU81"/>
  <c r="AT81"/>
  <c r="AS81"/>
  <c r="AV81" s="1"/>
  <c r="AW81" s="1"/>
  <c r="AX81" s="1"/>
  <c r="AM81"/>
  <c r="AJ81"/>
  <c r="R85" i="2" s="1"/>
  <c r="AI81" i="1"/>
  <c r="AH81"/>
  <c r="Y81"/>
  <c r="M85" i="2" s="1"/>
  <c r="X81" i="1"/>
  <c r="Z81" s="1"/>
  <c r="AA81" s="1"/>
  <c r="AB81" s="1"/>
  <c r="W81"/>
  <c r="N81"/>
  <c r="G81"/>
  <c r="F81"/>
  <c r="CC80"/>
  <c r="CB80"/>
  <c r="CA80"/>
  <c r="BZ80"/>
  <c r="BV80"/>
  <c r="BT80"/>
  <c r="BS80"/>
  <c r="BR80"/>
  <c r="BQ80"/>
  <c r="BP80"/>
  <c r="BO80"/>
  <c r="BG80"/>
  <c r="BH80" s="1"/>
  <c r="BI80" s="1"/>
  <c r="BF80"/>
  <c r="BE80"/>
  <c r="BD80"/>
  <c r="AV80"/>
  <c r="AW80" s="1"/>
  <c r="AX80" s="1"/>
  <c r="AU80"/>
  <c r="W84" i="2" s="1"/>
  <c r="AT80" i="1"/>
  <c r="AS80"/>
  <c r="AM80"/>
  <c r="AJ80"/>
  <c r="R84" i="2" s="1"/>
  <c r="AI80" i="1"/>
  <c r="AH80"/>
  <c r="AA80"/>
  <c r="AB80" s="1"/>
  <c r="Z80"/>
  <c r="Y80"/>
  <c r="M84" i="2" s="1"/>
  <c r="X80" i="1"/>
  <c r="W80"/>
  <c r="Q80"/>
  <c r="P80"/>
  <c r="O80"/>
  <c r="N80"/>
  <c r="I80"/>
  <c r="J80" s="1"/>
  <c r="H80"/>
  <c r="G80"/>
  <c r="F80"/>
  <c r="CC79"/>
  <c r="CB79"/>
  <c r="CA79"/>
  <c r="BZ79"/>
  <c r="BV79"/>
  <c r="BS79"/>
  <c r="BT79" s="1"/>
  <c r="BR79"/>
  <c r="BQ79"/>
  <c r="BP79"/>
  <c r="BO79"/>
  <c r="BG79"/>
  <c r="BH79" s="1"/>
  <c r="BI79" s="1"/>
  <c r="BF79"/>
  <c r="BE79"/>
  <c r="BD79"/>
  <c r="AV79"/>
  <c r="AW79" s="1"/>
  <c r="AX79" s="1"/>
  <c r="AU79"/>
  <c r="W83" i="2" s="1"/>
  <c r="AT79" i="1"/>
  <c r="AS79"/>
  <c r="AM79"/>
  <c r="AJ79"/>
  <c r="R83" i="2" s="1"/>
  <c r="AI79" i="1"/>
  <c r="AH79"/>
  <c r="Z79"/>
  <c r="AA79" s="1"/>
  <c r="AB79" s="1"/>
  <c r="Y79"/>
  <c r="M83" i="2" s="1"/>
  <c r="X79" i="1"/>
  <c r="W79"/>
  <c r="Q79"/>
  <c r="P79"/>
  <c r="N79"/>
  <c r="O79" s="1"/>
  <c r="H79"/>
  <c r="I79" s="1"/>
  <c r="J79" s="1"/>
  <c r="G79"/>
  <c r="F79"/>
  <c r="CC78"/>
  <c r="CB78"/>
  <c r="CA78"/>
  <c r="BZ78"/>
  <c r="BV78"/>
  <c r="BQ78"/>
  <c r="BP78"/>
  <c r="BR78" s="1"/>
  <c r="BS78" s="1"/>
  <c r="BT78" s="1"/>
  <c r="BO78"/>
  <c r="BG78"/>
  <c r="BH78" s="1"/>
  <c r="BI78" s="1"/>
  <c r="BF78"/>
  <c r="BE78"/>
  <c r="BD78"/>
  <c r="AU78"/>
  <c r="AV78" s="1"/>
  <c r="AW78" s="1"/>
  <c r="AX78" s="1"/>
  <c r="AT78"/>
  <c r="AS78"/>
  <c r="AK78"/>
  <c r="AL78" s="1"/>
  <c r="AM78" s="1"/>
  <c r="AJ78"/>
  <c r="R82" i="2" s="1"/>
  <c r="AI78" i="1"/>
  <c r="AH78"/>
  <c r="Z78"/>
  <c r="AA78" s="1"/>
  <c r="AB78" s="1"/>
  <c r="Y78"/>
  <c r="M82" i="2" s="1"/>
  <c r="X78" i="1"/>
  <c r="W78"/>
  <c r="N78"/>
  <c r="G78"/>
  <c r="H78" s="1"/>
  <c r="I78" s="1"/>
  <c r="J78" s="1"/>
  <c r="F78"/>
  <c r="CC77"/>
  <c r="CB77"/>
  <c r="CA77"/>
  <c r="BZ77"/>
  <c r="BV77"/>
  <c r="BQ77"/>
  <c r="BP77"/>
  <c r="BR77" s="1"/>
  <c r="BS77" s="1"/>
  <c r="BT77" s="1"/>
  <c r="BO77"/>
  <c r="BG77"/>
  <c r="BH77" s="1"/>
  <c r="BI77" s="1"/>
  <c r="BF77"/>
  <c r="BE77"/>
  <c r="BD77"/>
  <c r="AV77"/>
  <c r="AW77" s="1"/>
  <c r="AX77" s="1"/>
  <c r="AU77"/>
  <c r="W81" i="2" s="1"/>
  <c r="AT77" i="1"/>
  <c r="AS77"/>
  <c r="AJ77"/>
  <c r="R81" i="2" s="1"/>
  <c r="AI77" i="1"/>
  <c r="AH77"/>
  <c r="AK77" s="1"/>
  <c r="AL77" s="1"/>
  <c r="AM77" s="1"/>
  <c r="AA77"/>
  <c r="AB77" s="1"/>
  <c r="Z77"/>
  <c r="Y77"/>
  <c r="M81" i="2" s="1"/>
  <c r="X77" i="1"/>
  <c r="W77"/>
  <c r="Q77"/>
  <c r="O77"/>
  <c r="P77" s="1"/>
  <c r="N77"/>
  <c r="G77"/>
  <c r="H77" s="1"/>
  <c r="I77" s="1"/>
  <c r="J77" s="1"/>
  <c r="F77"/>
  <c r="CC76"/>
  <c r="CB76"/>
  <c r="CA76"/>
  <c r="BZ76"/>
  <c r="BV76"/>
  <c r="BQ76"/>
  <c r="BP76"/>
  <c r="BO76"/>
  <c r="BR76" s="1"/>
  <c r="BS76" s="1"/>
  <c r="BT76" s="1"/>
  <c r="BF76"/>
  <c r="BE76"/>
  <c r="BD76"/>
  <c r="AU76"/>
  <c r="W80" i="2" s="1"/>
  <c r="AT76" i="1"/>
  <c r="AS76"/>
  <c r="AJ76"/>
  <c r="R80" i="2" s="1"/>
  <c r="AI76" i="1"/>
  <c r="AH76"/>
  <c r="AK76" s="1"/>
  <c r="AL76" s="1"/>
  <c r="AM76" s="1"/>
  <c r="Z76"/>
  <c r="AA76" s="1"/>
  <c r="AB76" s="1"/>
  <c r="Y76"/>
  <c r="M80" i="2" s="1"/>
  <c r="X76" i="1"/>
  <c r="W76"/>
  <c r="N76"/>
  <c r="G76"/>
  <c r="F76"/>
  <c r="CC75"/>
  <c r="CB75"/>
  <c r="CA75"/>
  <c r="BZ75"/>
  <c r="BV75"/>
  <c r="BQ75"/>
  <c r="BP75"/>
  <c r="BO75"/>
  <c r="BR75" s="1"/>
  <c r="BS75" s="1"/>
  <c r="BT75" s="1"/>
  <c r="BG75"/>
  <c r="BH75" s="1"/>
  <c r="BI75" s="1"/>
  <c r="BF75"/>
  <c r="BE75"/>
  <c r="BD75"/>
  <c r="AV75"/>
  <c r="AW75" s="1"/>
  <c r="AX75" s="1"/>
  <c r="AU75"/>
  <c r="W79" i="2" s="1"/>
  <c r="AT75" i="1"/>
  <c r="AS75"/>
  <c r="AJ75"/>
  <c r="R79" i="2" s="1"/>
  <c r="AI75" i="1"/>
  <c r="AH75"/>
  <c r="AK75" s="1"/>
  <c r="AL75" s="1"/>
  <c r="AM75" s="1"/>
  <c r="Y75"/>
  <c r="Z75" s="1"/>
  <c r="AA75" s="1"/>
  <c r="AB75" s="1"/>
  <c r="X75"/>
  <c r="W75"/>
  <c r="Q75"/>
  <c r="O75"/>
  <c r="N75"/>
  <c r="P75" s="1"/>
  <c r="G75"/>
  <c r="H75" s="1"/>
  <c r="I75" s="1"/>
  <c r="J75" s="1"/>
  <c r="F75"/>
  <c r="CC74"/>
  <c r="CB74"/>
  <c r="CA74"/>
  <c r="BZ74"/>
  <c r="BV74"/>
  <c r="BQ74"/>
  <c r="BP74"/>
  <c r="BO74"/>
  <c r="BR74" s="1"/>
  <c r="BS74" s="1"/>
  <c r="BT74" s="1"/>
  <c r="BF74"/>
  <c r="BE74"/>
  <c r="BD74"/>
  <c r="AV74"/>
  <c r="AW74" s="1"/>
  <c r="AX74" s="1"/>
  <c r="AU74"/>
  <c r="AT74"/>
  <c r="AS74"/>
  <c r="AK74"/>
  <c r="AL74" s="1"/>
  <c r="AM74" s="1"/>
  <c r="AJ74"/>
  <c r="R78" i="2" s="1"/>
  <c r="AI74" i="1"/>
  <c r="AH74"/>
  <c r="Y74"/>
  <c r="Z74" s="1"/>
  <c r="AA74" s="1"/>
  <c r="AB74" s="1"/>
  <c r="X74"/>
  <c r="W74"/>
  <c r="P74"/>
  <c r="O74"/>
  <c r="N74"/>
  <c r="Q74" s="1"/>
  <c r="G74"/>
  <c r="H74" s="1"/>
  <c r="I74" s="1"/>
  <c r="J74" s="1"/>
  <c r="F74"/>
  <c r="CC73"/>
  <c r="CB73"/>
  <c r="CA73"/>
  <c r="BZ73"/>
  <c r="BV73"/>
  <c r="BR73"/>
  <c r="BS73" s="1"/>
  <c r="BT73" s="1"/>
  <c r="BQ73"/>
  <c r="BP73"/>
  <c r="BO73"/>
  <c r="BG73"/>
  <c r="BH73" s="1"/>
  <c r="BI73" s="1"/>
  <c r="BF73"/>
  <c r="BE73"/>
  <c r="BD73"/>
  <c r="AU73"/>
  <c r="W77" i="2" s="1"/>
  <c r="AT73" i="1"/>
  <c r="AS73"/>
  <c r="AV73" s="1"/>
  <c r="AW73" s="1"/>
  <c r="AX73" s="1"/>
  <c r="AJ73"/>
  <c r="R77" i="2" s="1"/>
  <c r="AI73" i="1"/>
  <c r="AK73" s="1"/>
  <c r="AL73" s="1"/>
  <c r="AM73" s="1"/>
  <c r="AH73"/>
  <c r="Y73"/>
  <c r="M77" i="2" s="1"/>
  <c r="X73" i="1"/>
  <c r="W73"/>
  <c r="N73"/>
  <c r="G73"/>
  <c r="F73"/>
  <c r="CC72"/>
  <c r="CB72"/>
  <c r="CA72"/>
  <c r="BZ72"/>
  <c r="BV72"/>
  <c r="BQ72"/>
  <c r="BP72"/>
  <c r="BR72" s="1"/>
  <c r="BS72" s="1"/>
  <c r="BT72" s="1"/>
  <c r="BO72"/>
  <c r="BF72"/>
  <c r="BE72"/>
  <c r="BD72"/>
  <c r="AU72"/>
  <c r="W76" i="2" s="1"/>
  <c r="AT72" i="1"/>
  <c r="AS72"/>
  <c r="AK72"/>
  <c r="AL72" s="1"/>
  <c r="AM72" s="1"/>
  <c r="AJ72"/>
  <c r="R76" i="2" s="1"/>
  <c r="AI72" i="1"/>
  <c r="AH72"/>
  <c r="Y72"/>
  <c r="M76" i="2" s="1"/>
  <c r="X72" i="1"/>
  <c r="W72"/>
  <c r="N72"/>
  <c r="O72" s="1"/>
  <c r="G72"/>
  <c r="H72" s="1"/>
  <c r="I72" s="1"/>
  <c r="J72" s="1"/>
  <c r="F72"/>
  <c r="CC71"/>
  <c r="CB71"/>
  <c r="CA71"/>
  <c r="BZ71"/>
  <c r="BV71"/>
  <c r="BS71"/>
  <c r="BT71" s="1"/>
  <c r="BR71"/>
  <c r="BQ71"/>
  <c r="BP71"/>
  <c r="BO71"/>
  <c r="BF71"/>
  <c r="BE71"/>
  <c r="BD71"/>
  <c r="AU71"/>
  <c r="W75" i="2" s="1"/>
  <c r="AT71" i="1"/>
  <c r="AS71"/>
  <c r="AJ71"/>
  <c r="R75" i="2" s="1"/>
  <c r="AI71" i="1"/>
  <c r="AH71"/>
  <c r="AK71" s="1"/>
  <c r="AL71" s="1"/>
  <c r="AM71" s="1"/>
  <c r="Z71"/>
  <c r="AA71" s="1"/>
  <c r="AB71" s="1"/>
  <c r="Y71"/>
  <c r="M75" i="2" s="1"/>
  <c r="X71" i="1"/>
  <c r="W71"/>
  <c r="O71"/>
  <c r="P71" s="1"/>
  <c r="N71"/>
  <c r="Q71" s="1"/>
  <c r="G71"/>
  <c r="F71"/>
  <c r="CC70"/>
  <c r="CB70"/>
  <c r="CA70"/>
  <c r="BZ70"/>
  <c r="BV70"/>
  <c r="BT70"/>
  <c r="BS70"/>
  <c r="BR70"/>
  <c r="BQ70"/>
  <c r="BP70"/>
  <c r="BO70"/>
  <c r="BF70"/>
  <c r="BG70" s="1"/>
  <c r="BH70" s="1"/>
  <c r="BI70" s="1"/>
  <c r="BE70"/>
  <c r="BD70"/>
  <c r="AU70"/>
  <c r="W74" i="2" s="1"/>
  <c r="AT70" i="1"/>
  <c r="AS70"/>
  <c r="AJ70"/>
  <c r="R74" i="2" s="1"/>
  <c r="AI70" i="1"/>
  <c r="AH70"/>
  <c r="Y70"/>
  <c r="Z70" s="1"/>
  <c r="AA70" s="1"/>
  <c r="AB70" s="1"/>
  <c r="X70"/>
  <c r="W70"/>
  <c r="N70"/>
  <c r="G70"/>
  <c r="H70" s="1"/>
  <c r="I70" s="1"/>
  <c r="J70" s="1"/>
  <c r="F70"/>
  <c r="CC69"/>
  <c r="CB69"/>
  <c r="CA69"/>
  <c r="BZ69"/>
  <c r="BV69"/>
  <c r="BR69"/>
  <c r="BS69" s="1"/>
  <c r="BT69" s="1"/>
  <c r="BQ69"/>
  <c r="BP69"/>
  <c r="BO69"/>
  <c r="BG69"/>
  <c r="BH69" s="1"/>
  <c r="BI69" s="1"/>
  <c r="BF69"/>
  <c r="BE69"/>
  <c r="BD69"/>
  <c r="AU69"/>
  <c r="AV69" s="1"/>
  <c r="AW69" s="1"/>
  <c r="AX69" s="1"/>
  <c r="AT69"/>
  <c r="AS69"/>
  <c r="AJ69"/>
  <c r="R73" i="2" s="1"/>
  <c r="AI69" i="1"/>
  <c r="AH69"/>
  <c r="AK69" s="1"/>
  <c r="AL69" s="1"/>
  <c r="AM69" s="1"/>
  <c r="Y69"/>
  <c r="M73" i="2" s="1"/>
  <c r="X69" i="1"/>
  <c r="Z69" s="1"/>
  <c r="AA69" s="1"/>
  <c r="AB69" s="1"/>
  <c r="W69"/>
  <c r="Q69"/>
  <c r="O69"/>
  <c r="P69" s="1"/>
  <c r="N69"/>
  <c r="G69"/>
  <c r="H69" s="1"/>
  <c r="I69" s="1"/>
  <c r="J69" s="1"/>
  <c r="F69"/>
  <c r="CC68"/>
  <c r="CB68"/>
  <c r="CA68"/>
  <c r="BZ68"/>
  <c r="BV68"/>
  <c r="BT68"/>
  <c r="BS68"/>
  <c r="BR68"/>
  <c r="BQ68"/>
  <c r="BP68"/>
  <c r="BO68"/>
  <c r="BG68"/>
  <c r="BH68" s="1"/>
  <c r="BI68" s="1"/>
  <c r="BF68"/>
  <c r="BE68"/>
  <c r="BD68"/>
  <c r="AV68"/>
  <c r="AW68" s="1"/>
  <c r="AX68" s="1"/>
  <c r="AU68"/>
  <c r="W72" i="2" s="1"/>
  <c r="AT68" i="1"/>
  <c r="AS68"/>
  <c r="AJ68"/>
  <c r="R72" i="2" s="1"/>
  <c r="AI68" i="1"/>
  <c r="AH68"/>
  <c r="AK68" s="1"/>
  <c r="AL68" s="1"/>
  <c r="AM68" s="1"/>
  <c r="Y68"/>
  <c r="Z68" s="1"/>
  <c r="AA68" s="1"/>
  <c r="AB68" s="1"/>
  <c r="X68"/>
  <c r="W68"/>
  <c r="P68"/>
  <c r="N68"/>
  <c r="Q68" s="1"/>
  <c r="G68"/>
  <c r="F68"/>
  <c r="CC67"/>
  <c r="CB67"/>
  <c r="CA67"/>
  <c r="BZ67"/>
  <c r="BV67"/>
  <c r="BT67"/>
  <c r="BS67"/>
  <c r="BR67"/>
  <c r="BQ67"/>
  <c r="BP67"/>
  <c r="BO67"/>
  <c r="BG67"/>
  <c r="BH67" s="1"/>
  <c r="BI67" s="1"/>
  <c r="BF67"/>
  <c r="BE67"/>
  <c r="BD67"/>
  <c r="AU67"/>
  <c r="AV67" s="1"/>
  <c r="AW67" s="1"/>
  <c r="AX67" s="1"/>
  <c r="AT67"/>
  <c r="AS67"/>
  <c r="AJ67"/>
  <c r="R71" i="2" s="1"/>
  <c r="AI67" i="1"/>
  <c r="AH67"/>
  <c r="AK67" s="1"/>
  <c r="AL67" s="1"/>
  <c r="AM67" s="1"/>
  <c r="Z67"/>
  <c r="AA67" s="1"/>
  <c r="AB67" s="1"/>
  <c r="Y67"/>
  <c r="M71" i="2" s="1"/>
  <c r="X67" i="1"/>
  <c r="W67"/>
  <c r="Q67"/>
  <c r="O67"/>
  <c r="N67"/>
  <c r="P67" s="1"/>
  <c r="G67"/>
  <c r="H67" s="1"/>
  <c r="I67" s="1"/>
  <c r="J67" s="1"/>
  <c r="F67"/>
  <c r="CC66"/>
  <c r="CB66"/>
  <c r="CA66"/>
  <c r="BZ66"/>
  <c r="BV66"/>
  <c r="BQ66"/>
  <c r="BP66"/>
  <c r="BO66"/>
  <c r="BR66" s="1"/>
  <c r="BS66" s="1"/>
  <c r="BT66" s="1"/>
  <c r="BF66"/>
  <c r="BE66"/>
  <c r="BD66"/>
  <c r="AU66"/>
  <c r="W70" i="2" s="1"/>
  <c r="AT66" i="1"/>
  <c r="AS66"/>
  <c r="AK66"/>
  <c r="AL66" s="1"/>
  <c r="AM66" s="1"/>
  <c r="AJ66"/>
  <c r="R70" i="2" s="1"/>
  <c r="AI66" i="1"/>
  <c r="AH66"/>
  <c r="Y66"/>
  <c r="M70" i="2" s="1"/>
  <c r="X66" i="1"/>
  <c r="W66"/>
  <c r="P66"/>
  <c r="O66"/>
  <c r="Q66" s="1"/>
  <c r="N66"/>
  <c r="G66"/>
  <c r="H66" s="1"/>
  <c r="I66" s="1"/>
  <c r="J66" s="1"/>
  <c r="F66"/>
  <c r="CC65"/>
  <c r="CB65"/>
  <c r="CA65"/>
  <c r="BZ65"/>
  <c r="BV65"/>
  <c r="BQ65"/>
  <c r="BP65"/>
  <c r="BR65" s="1"/>
  <c r="BS65" s="1"/>
  <c r="BT65" s="1"/>
  <c r="BO65"/>
  <c r="BF65"/>
  <c r="BE65"/>
  <c r="BD65"/>
  <c r="AV65"/>
  <c r="AW65" s="1"/>
  <c r="AX65" s="1"/>
  <c r="AU65"/>
  <c r="AT65"/>
  <c r="AS65"/>
  <c r="AJ65"/>
  <c r="R69" i="2" s="1"/>
  <c r="AI65" i="1"/>
  <c r="AH65"/>
  <c r="AK65" s="1"/>
  <c r="AL65" s="1"/>
  <c r="AM65" s="1"/>
  <c r="Z65"/>
  <c r="AA65" s="1"/>
  <c r="AB65" s="1"/>
  <c r="Y65"/>
  <c r="M69" i="2" s="1"/>
  <c r="X65" i="1"/>
  <c r="W65"/>
  <c r="N65"/>
  <c r="G65"/>
  <c r="F65"/>
  <c r="CC64"/>
  <c r="CB64"/>
  <c r="CA64"/>
  <c r="BZ64"/>
  <c r="BV64"/>
  <c r="BQ64"/>
  <c r="BP64"/>
  <c r="BO64"/>
  <c r="BR64" s="1"/>
  <c r="BS64" s="1"/>
  <c r="BT64" s="1"/>
  <c r="BG64"/>
  <c r="BH64" s="1"/>
  <c r="BI64" s="1"/>
  <c r="BF64"/>
  <c r="BE64"/>
  <c r="BD64"/>
  <c r="AV64"/>
  <c r="AW64" s="1"/>
  <c r="AX64" s="1"/>
  <c r="AU64"/>
  <c r="W68" i="2" s="1"/>
  <c r="AT64" i="1"/>
  <c r="AS64"/>
  <c r="AJ64"/>
  <c r="R68" i="2" s="1"/>
  <c r="AI64" i="1"/>
  <c r="AH64"/>
  <c r="AK64" s="1"/>
  <c r="AL64" s="1"/>
  <c r="AM64" s="1"/>
  <c r="Z64"/>
  <c r="AA64" s="1"/>
  <c r="AB64" s="1"/>
  <c r="Y64"/>
  <c r="M68" i="2" s="1"/>
  <c r="X64" i="1"/>
  <c r="W64"/>
  <c r="N64"/>
  <c r="O64" s="1"/>
  <c r="G64"/>
  <c r="F64"/>
  <c r="H64" s="1"/>
  <c r="I64" s="1"/>
  <c r="J64" s="1"/>
  <c r="CC63"/>
  <c r="CB63"/>
  <c r="CA63"/>
  <c r="BZ63"/>
  <c r="BV63"/>
  <c r="BR63"/>
  <c r="BS63" s="1"/>
  <c r="BT63" s="1"/>
  <c r="BQ63"/>
  <c r="BP63"/>
  <c r="BO63"/>
  <c r="BF63"/>
  <c r="BG63" s="1"/>
  <c r="BH63" s="1"/>
  <c r="BI63" s="1"/>
  <c r="BE63"/>
  <c r="BD63"/>
  <c r="AV63"/>
  <c r="AW63" s="1"/>
  <c r="AX63" s="1"/>
  <c r="AU63"/>
  <c r="AT63"/>
  <c r="AS63"/>
  <c r="AK63"/>
  <c r="AL63" s="1"/>
  <c r="AM63" s="1"/>
  <c r="AJ63"/>
  <c r="R67" i="2" s="1"/>
  <c r="AI63" i="1"/>
  <c r="AH63"/>
  <c r="Z63"/>
  <c r="AA63" s="1"/>
  <c r="AB63" s="1"/>
  <c r="Y63"/>
  <c r="M67" i="2" s="1"/>
  <c r="X63" i="1"/>
  <c r="W63"/>
  <c r="P63"/>
  <c r="O63"/>
  <c r="N63"/>
  <c r="Q63" s="1"/>
  <c r="G63"/>
  <c r="H63" s="1"/>
  <c r="I63" s="1"/>
  <c r="J63" s="1"/>
  <c r="F63"/>
  <c r="CC62"/>
  <c r="CB62"/>
  <c r="CA62"/>
  <c r="BZ62"/>
  <c r="BV62"/>
  <c r="BQ62"/>
  <c r="BP62"/>
  <c r="BO62"/>
  <c r="BR62" s="1"/>
  <c r="BS62" s="1"/>
  <c r="BT62" s="1"/>
  <c r="BG62"/>
  <c r="BH62" s="1"/>
  <c r="BI62" s="1"/>
  <c r="BF62"/>
  <c r="BE62"/>
  <c r="BD62"/>
  <c r="AU62"/>
  <c r="AV62" s="1"/>
  <c r="AW62" s="1"/>
  <c r="AX62" s="1"/>
  <c r="AT62"/>
  <c r="AS62"/>
  <c r="AJ62"/>
  <c r="AI62"/>
  <c r="AK62" s="1"/>
  <c r="AL62" s="1"/>
  <c r="AM62" s="1"/>
  <c r="AH62"/>
  <c r="Z62"/>
  <c r="AA62" s="1"/>
  <c r="AB62" s="1"/>
  <c r="Y62"/>
  <c r="M66" i="2" s="1"/>
  <c r="X62" i="1"/>
  <c r="W62"/>
  <c r="N62"/>
  <c r="G62"/>
  <c r="F62"/>
  <c r="CC61"/>
  <c r="CB61"/>
  <c r="CA61"/>
  <c r="BZ61"/>
  <c r="BV61"/>
  <c r="BQ61"/>
  <c r="BP61"/>
  <c r="BR61" s="1"/>
  <c r="BS61" s="1"/>
  <c r="BT61" s="1"/>
  <c r="BO61"/>
  <c r="BF61"/>
  <c r="BG61" s="1"/>
  <c r="BH61" s="1"/>
  <c r="BI61" s="1"/>
  <c r="BE61"/>
  <c r="BD61"/>
  <c r="AV61"/>
  <c r="AW61" s="1"/>
  <c r="AX61" s="1"/>
  <c r="AU61"/>
  <c r="W65" i="2" s="1"/>
  <c r="AT61" i="1"/>
  <c r="AS61"/>
  <c r="AJ61"/>
  <c r="R65" i="2" s="1"/>
  <c r="AI61" i="1"/>
  <c r="AH61"/>
  <c r="AK61" s="1"/>
  <c r="AL61" s="1"/>
  <c r="AM61" s="1"/>
  <c r="Y61"/>
  <c r="M65" i="2" s="1"/>
  <c r="X61" i="1"/>
  <c r="Z61" s="1"/>
  <c r="AA61" s="1"/>
  <c r="AB61" s="1"/>
  <c r="W61"/>
  <c r="Q61"/>
  <c r="O61"/>
  <c r="P61" s="1"/>
  <c r="N61"/>
  <c r="G61"/>
  <c r="H61" s="1"/>
  <c r="I61" s="1"/>
  <c r="J61" s="1"/>
  <c r="F61"/>
  <c r="CC60"/>
  <c r="CB60"/>
  <c r="CA60"/>
  <c r="BZ60"/>
  <c r="BV60"/>
  <c r="BQ60"/>
  <c r="BP60"/>
  <c r="BR60" s="1"/>
  <c r="BS60" s="1"/>
  <c r="BT60" s="1"/>
  <c r="BO60"/>
  <c r="BG60"/>
  <c r="BH60" s="1"/>
  <c r="BI60" s="1"/>
  <c r="BF60"/>
  <c r="BE60"/>
  <c r="BD60"/>
  <c r="AV60"/>
  <c r="AW60" s="1"/>
  <c r="AX60" s="1"/>
  <c r="AU60"/>
  <c r="AT60"/>
  <c r="AS60"/>
  <c r="AJ60"/>
  <c r="R64" i="2" s="1"/>
  <c r="AI60" i="1"/>
  <c r="AH60"/>
  <c r="AK60" s="1"/>
  <c r="AL60" s="1"/>
  <c r="AM60" s="1"/>
  <c r="Y60"/>
  <c r="M64" i="2" s="1"/>
  <c r="X60" i="1"/>
  <c r="W60"/>
  <c r="N60"/>
  <c r="G60"/>
  <c r="F60"/>
  <c r="H60" s="1"/>
  <c r="I60" s="1"/>
  <c r="J60" s="1"/>
  <c r="CC59"/>
  <c r="CB59"/>
  <c r="CA59"/>
  <c r="BZ59"/>
  <c r="BV59"/>
  <c r="BQ59"/>
  <c r="BP59"/>
  <c r="BR59" s="1"/>
  <c r="BS59" s="1"/>
  <c r="BT59" s="1"/>
  <c r="BO59"/>
  <c r="BG59"/>
  <c r="BH59" s="1"/>
  <c r="BI59" s="1"/>
  <c r="BF59"/>
  <c r="BE59"/>
  <c r="BD59"/>
  <c r="AU59"/>
  <c r="W63" i="2" s="1"/>
  <c r="AT59" i="1"/>
  <c r="AS59"/>
  <c r="AJ59"/>
  <c r="R63" i="2" s="1"/>
  <c r="AI59" i="1"/>
  <c r="AH59"/>
  <c r="AK59" s="1"/>
  <c r="AL59" s="1"/>
  <c r="AM59" s="1"/>
  <c r="Z59"/>
  <c r="AA59" s="1"/>
  <c r="AB59" s="1"/>
  <c r="Y59"/>
  <c r="M63" i="2" s="1"/>
  <c r="X59" i="1"/>
  <c r="W59"/>
  <c r="Q59"/>
  <c r="O59"/>
  <c r="N59"/>
  <c r="P59" s="1"/>
  <c r="G59"/>
  <c r="F59"/>
  <c r="CC58"/>
  <c r="CB58"/>
  <c r="CA58"/>
  <c r="BZ58"/>
  <c r="BV58"/>
  <c r="BS58"/>
  <c r="BT58" s="1"/>
  <c r="BR58"/>
  <c r="BQ58"/>
  <c r="BP58"/>
  <c r="BO58"/>
  <c r="BF58"/>
  <c r="BG58" s="1"/>
  <c r="BH58" s="1"/>
  <c r="BI58" s="1"/>
  <c r="BE58"/>
  <c r="BD58"/>
  <c r="AU58"/>
  <c r="W62" i="2" s="1"/>
  <c r="AT58" i="1"/>
  <c r="AS58"/>
  <c r="AJ58"/>
  <c r="R62" i="2" s="1"/>
  <c r="AI58" i="1"/>
  <c r="AH58"/>
  <c r="AK58" s="1"/>
  <c r="AL58" s="1"/>
  <c r="AM58" s="1"/>
  <c r="Y58"/>
  <c r="M62" i="2" s="1"/>
  <c r="X58" i="1"/>
  <c r="W58"/>
  <c r="Z58" s="1"/>
  <c r="AA58" s="1"/>
  <c r="AB58" s="1"/>
  <c r="P58"/>
  <c r="O58"/>
  <c r="Q58" s="1"/>
  <c r="N58"/>
  <c r="G58"/>
  <c r="H58" s="1"/>
  <c r="I58" s="1"/>
  <c r="J58" s="1"/>
  <c r="F58"/>
  <c r="CC57"/>
  <c r="CB57"/>
  <c r="CA57"/>
  <c r="BZ57"/>
  <c r="BV57"/>
  <c r="BQ57"/>
  <c r="BP57"/>
  <c r="BO57"/>
  <c r="BR57" s="1"/>
  <c r="BS57" s="1"/>
  <c r="BT57" s="1"/>
  <c r="BG57"/>
  <c r="BH57" s="1"/>
  <c r="BI57" s="1"/>
  <c r="BF57"/>
  <c r="BE57"/>
  <c r="BD57"/>
  <c r="AV57"/>
  <c r="AW57" s="1"/>
  <c r="AX57" s="1"/>
  <c r="AU57"/>
  <c r="W61" i="2" s="1"/>
  <c r="AT57" i="1"/>
  <c r="AS57"/>
  <c r="AJ57"/>
  <c r="R61" i="2" s="1"/>
  <c r="AI57" i="1"/>
  <c r="AH57"/>
  <c r="AK57" s="1"/>
  <c r="AL57" s="1"/>
  <c r="AM57" s="1"/>
  <c r="Z57"/>
  <c r="AA57" s="1"/>
  <c r="AB57" s="1"/>
  <c r="Y57"/>
  <c r="M61" i="2" s="1"/>
  <c r="X57" i="1"/>
  <c r="W57"/>
  <c r="N57"/>
  <c r="H57"/>
  <c r="I57" s="1"/>
  <c r="J57" s="1"/>
  <c r="G57"/>
  <c r="F57"/>
  <c r="CC56"/>
  <c r="CB56"/>
  <c r="CA56"/>
  <c r="BZ56"/>
  <c r="BV56"/>
  <c r="BS56"/>
  <c r="BT56" s="1"/>
  <c r="BR56"/>
  <c r="BQ56"/>
  <c r="BP56"/>
  <c r="BO56"/>
  <c r="BF56"/>
  <c r="BG56" s="1"/>
  <c r="BH56" s="1"/>
  <c r="BI56" s="1"/>
  <c r="BE56"/>
  <c r="BD56"/>
  <c r="AV56"/>
  <c r="AW56" s="1"/>
  <c r="AX56" s="1"/>
  <c r="AU56"/>
  <c r="W60" i="2" s="1"/>
  <c r="AT56" i="1"/>
  <c r="AS56"/>
  <c r="AJ56"/>
  <c r="R60" i="2" s="1"/>
  <c r="AI56" i="1"/>
  <c r="AH56"/>
  <c r="AK56" s="1"/>
  <c r="AL56" s="1"/>
  <c r="AM56" s="1"/>
  <c r="Y56"/>
  <c r="M60" i="2" s="1"/>
  <c r="X56" i="1"/>
  <c r="W56"/>
  <c r="O56"/>
  <c r="P56" s="1"/>
  <c r="N56"/>
  <c r="Q56" s="1"/>
  <c r="G56"/>
  <c r="F56"/>
  <c r="H56" s="1"/>
  <c r="I56" s="1"/>
  <c r="J56" s="1"/>
  <c r="CC55"/>
  <c r="CB55"/>
  <c r="CA55"/>
  <c r="BZ55"/>
  <c r="BV55"/>
  <c r="BS55"/>
  <c r="BT55" s="1"/>
  <c r="BR55"/>
  <c r="BQ55"/>
  <c r="BP55"/>
  <c r="BO55"/>
  <c r="BG55"/>
  <c r="BH55" s="1"/>
  <c r="BI55" s="1"/>
  <c r="BF55"/>
  <c r="BE55"/>
  <c r="BD55"/>
  <c r="AV55"/>
  <c r="AW55" s="1"/>
  <c r="AX55" s="1"/>
  <c r="AU55"/>
  <c r="W59" i="2" s="1"/>
  <c r="AT55" i="1"/>
  <c r="AS55"/>
  <c r="AJ55"/>
  <c r="AI55"/>
  <c r="AH55"/>
  <c r="AK55" s="1"/>
  <c r="AL55" s="1"/>
  <c r="AM55" s="1"/>
  <c r="AA55"/>
  <c r="AB55" s="1"/>
  <c r="Z55"/>
  <c r="Y55"/>
  <c r="M59" i="2" s="1"/>
  <c r="X55" i="1"/>
  <c r="W55"/>
  <c r="N55"/>
  <c r="G55"/>
  <c r="H55" s="1"/>
  <c r="I55" s="1"/>
  <c r="J55" s="1"/>
  <c r="F55"/>
  <c r="CC54"/>
  <c r="CB54"/>
  <c r="CA54"/>
  <c r="BZ54"/>
  <c r="BV54"/>
  <c r="BQ54"/>
  <c r="BP54"/>
  <c r="BO54"/>
  <c r="BR54" s="1"/>
  <c r="BS54" s="1"/>
  <c r="BT54" s="1"/>
  <c r="BF54"/>
  <c r="BG54" s="1"/>
  <c r="BH54" s="1"/>
  <c r="BI54" s="1"/>
  <c r="BE54"/>
  <c r="BD54"/>
  <c r="AV54"/>
  <c r="AW54" s="1"/>
  <c r="AX54" s="1"/>
  <c r="AU54"/>
  <c r="W58" i="2" s="1"/>
  <c r="AT54" i="1"/>
  <c r="AS54"/>
  <c r="AJ54"/>
  <c r="R58" i="2" s="1"/>
  <c r="AI54" i="1"/>
  <c r="AH54"/>
  <c r="Y54"/>
  <c r="M58" i="2" s="1"/>
  <c r="X54" i="1"/>
  <c r="W54"/>
  <c r="Q54"/>
  <c r="O54"/>
  <c r="P54" s="1"/>
  <c r="N54"/>
  <c r="H54"/>
  <c r="I54" s="1"/>
  <c r="J54" s="1"/>
  <c r="G54"/>
  <c r="F54"/>
  <c r="CC53"/>
  <c r="CB53"/>
  <c r="CA53"/>
  <c r="BZ53"/>
  <c r="BV53"/>
  <c r="BQ53"/>
  <c r="BP53"/>
  <c r="BO53"/>
  <c r="BR53" s="1"/>
  <c r="BS53" s="1"/>
  <c r="BT53" s="1"/>
  <c r="BF53"/>
  <c r="BE53"/>
  <c r="BD53"/>
  <c r="AU53"/>
  <c r="W57" i="2" s="1"/>
  <c r="AT53" i="1"/>
  <c r="AS53"/>
  <c r="AJ53"/>
  <c r="R57" i="2" s="1"/>
  <c r="AI53" i="1"/>
  <c r="AH53"/>
  <c r="AK53" s="1"/>
  <c r="AL53" s="1"/>
  <c r="AM53" s="1"/>
  <c r="Y53"/>
  <c r="M57" i="2" s="1"/>
  <c r="X53" i="1"/>
  <c r="W53"/>
  <c r="Q53"/>
  <c r="O53"/>
  <c r="P53" s="1"/>
  <c r="N53"/>
  <c r="G53"/>
  <c r="F53"/>
  <c r="CC52"/>
  <c r="CB52"/>
  <c r="CA52"/>
  <c r="BZ52"/>
  <c r="BV52"/>
  <c r="BQ52"/>
  <c r="BP52"/>
  <c r="BR52" s="1"/>
  <c r="BS52" s="1"/>
  <c r="BT52" s="1"/>
  <c r="BO52"/>
  <c r="BF52"/>
  <c r="BE52"/>
  <c r="BD52"/>
  <c r="BG52" s="1"/>
  <c r="BH52" s="1"/>
  <c r="BI52" s="1"/>
  <c r="AU52"/>
  <c r="W56" i="2" s="1"/>
  <c r="AT52" i="1"/>
  <c r="AS52"/>
  <c r="AK52"/>
  <c r="AL52" s="1"/>
  <c r="AM52" s="1"/>
  <c r="AJ52"/>
  <c r="R56" i="2" s="1"/>
  <c r="AI52" i="1"/>
  <c r="AH52"/>
  <c r="Y52"/>
  <c r="M56" i="2" s="1"/>
  <c r="X52" i="1"/>
  <c r="W52"/>
  <c r="N52"/>
  <c r="O52" s="1"/>
  <c r="G52"/>
  <c r="H52" s="1"/>
  <c r="I52" s="1"/>
  <c r="J52" s="1"/>
  <c r="F52"/>
  <c r="CC51"/>
  <c r="CB51"/>
  <c r="CA51"/>
  <c r="BZ51"/>
  <c r="BV51"/>
  <c r="BS51"/>
  <c r="BT51" s="1"/>
  <c r="BR51"/>
  <c r="BQ51"/>
  <c r="BP51"/>
  <c r="BO51"/>
  <c r="BG51"/>
  <c r="BH51" s="1"/>
  <c r="BI51" s="1"/>
  <c r="BF51"/>
  <c r="BE51"/>
  <c r="BD51"/>
  <c r="AU51"/>
  <c r="AV51" s="1"/>
  <c r="AW51" s="1"/>
  <c r="AX51" s="1"/>
  <c r="AT51"/>
  <c r="AS51"/>
  <c r="AJ51"/>
  <c r="R55" i="2" s="1"/>
  <c r="AI51" i="1"/>
  <c r="AK51" s="1"/>
  <c r="AL51" s="1"/>
  <c r="AM51" s="1"/>
  <c r="AH51"/>
  <c r="Y51"/>
  <c r="Z51" s="1"/>
  <c r="AA51" s="1"/>
  <c r="AB51" s="1"/>
  <c r="X51"/>
  <c r="W51"/>
  <c r="N51"/>
  <c r="G51"/>
  <c r="H51" s="1"/>
  <c r="I51" s="1"/>
  <c r="J51" s="1"/>
  <c r="F51"/>
  <c r="CC50"/>
  <c r="CB50"/>
  <c r="CA50"/>
  <c r="BZ50"/>
  <c r="BV50"/>
  <c r="BS50"/>
  <c r="BT50" s="1"/>
  <c r="BR50"/>
  <c r="BQ50"/>
  <c r="BP50"/>
  <c r="BO50"/>
  <c r="BG50"/>
  <c r="BH50" s="1"/>
  <c r="BI50" s="1"/>
  <c r="BF50"/>
  <c r="BE50"/>
  <c r="BD50"/>
  <c r="AV50"/>
  <c r="AW50" s="1"/>
  <c r="AX50" s="1"/>
  <c r="AU50"/>
  <c r="W54" i="2" s="1"/>
  <c r="AT50" i="1"/>
  <c r="AS50"/>
  <c r="AK50"/>
  <c r="AL50" s="1"/>
  <c r="AM50" s="1"/>
  <c r="AJ50"/>
  <c r="R54" i="2" s="1"/>
  <c r="AI50" i="1"/>
  <c r="AH50"/>
  <c r="Z50"/>
  <c r="AA50" s="1"/>
  <c r="AB50" s="1"/>
  <c r="Y50"/>
  <c r="M54" i="2" s="1"/>
  <c r="X50" i="1"/>
  <c r="W50"/>
  <c r="Q50"/>
  <c r="P50"/>
  <c r="N50"/>
  <c r="O50" s="1"/>
  <c r="H50"/>
  <c r="I50" s="1"/>
  <c r="J50" s="1"/>
  <c r="G50"/>
  <c r="F50"/>
  <c r="CC49"/>
  <c r="CB49"/>
  <c r="CA49"/>
  <c r="BZ49"/>
  <c r="BV49"/>
  <c r="BQ49"/>
  <c r="BP49"/>
  <c r="BR49" s="1"/>
  <c r="BS49" s="1"/>
  <c r="BT49" s="1"/>
  <c r="BO49"/>
  <c r="BF49"/>
  <c r="BG49" s="1"/>
  <c r="BH49" s="1"/>
  <c r="BI49" s="1"/>
  <c r="BE49"/>
  <c r="BD49"/>
  <c r="AU49"/>
  <c r="AT49"/>
  <c r="AS49"/>
  <c r="AJ49"/>
  <c r="AI49"/>
  <c r="AH49"/>
  <c r="AK49" s="1"/>
  <c r="AL49" s="1"/>
  <c r="AM49" s="1"/>
  <c r="Y49"/>
  <c r="M53" i="2" s="1"/>
  <c r="X49" i="1"/>
  <c r="Z49" s="1"/>
  <c r="AA49" s="1"/>
  <c r="AB49" s="1"/>
  <c r="W49"/>
  <c r="N49"/>
  <c r="G49"/>
  <c r="H49" s="1"/>
  <c r="I49" s="1"/>
  <c r="J49" s="1"/>
  <c r="F49"/>
  <c r="CC48"/>
  <c r="CB48"/>
  <c r="CA48"/>
  <c r="BZ48"/>
  <c r="BV48"/>
  <c r="BS48"/>
  <c r="BT48" s="1"/>
  <c r="BR48"/>
  <c r="BQ48"/>
  <c r="BP48"/>
  <c r="BO48"/>
  <c r="BF48"/>
  <c r="BG48" s="1"/>
  <c r="BH48" s="1"/>
  <c r="BI48" s="1"/>
  <c r="BE48"/>
  <c r="BD48"/>
  <c r="AU48"/>
  <c r="W52" i="2" s="1"/>
  <c r="AT48" i="1"/>
  <c r="AS48"/>
  <c r="AV48" s="1"/>
  <c r="AW48" s="1"/>
  <c r="AX48" s="1"/>
  <c r="AK48"/>
  <c r="AL48" s="1"/>
  <c r="AM48" s="1"/>
  <c r="AJ48"/>
  <c r="R52" i="2" s="1"/>
  <c r="AI48" i="1"/>
  <c r="AH48"/>
  <c r="Z48"/>
  <c r="AA48" s="1"/>
  <c r="AB48" s="1"/>
  <c r="Y48"/>
  <c r="M52" i="2" s="1"/>
  <c r="X48" i="1"/>
  <c r="W48"/>
  <c r="Q48"/>
  <c r="O48"/>
  <c r="P48" s="1"/>
  <c r="N48"/>
  <c r="G48"/>
  <c r="H48" s="1"/>
  <c r="I48" s="1"/>
  <c r="J48" s="1"/>
  <c r="F48"/>
  <c r="CC47"/>
  <c r="CB47"/>
  <c r="CA47"/>
  <c r="BZ47"/>
  <c r="BV47"/>
  <c r="BQ47"/>
  <c r="BP47"/>
  <c r="BO47"/>
  <c r="BR47" s="1"/>
  <c r="BS47" s="1"/>
  <c r="BT47" s="1"/>
  <c r="BH47"/>
  <c r="BI47" s="1"/>
  <c r="BG47"/>
  <c r="BF47"/>
  <c r="BE47"/>
  <c r="BD47"/>
  <c r="AU47"/>
  <c r="W51" i="2" s="1"/>
  <c r="AT47" i="1"/>
  <c r="AS47"/>
  <c r="AJ47"/>
  <c r="R51" i="2" s="1"/>
  <c r="AI47" i="1"/>
  <c r="AH47"/>
  <c r="Z47"/>
  <c r="AA47" s="1"/>
  <c r="AB47" s="1"/>
  <c r="Y47"/>
  <c r="M51" i="2" s="1"/>
  <c r="X47" i="1"/>
  <c r="W47"/>
  <c r="N47"/>
  <c r="G47"/>
  <c r="F47"/>
  <c r="H47" s="1"/>
  <c r="I47" s="1"/>
  <c r="J47" s="1"/>
  <c r="CC46"/>
  <c r="CB46"/>
  <c r="CA46"/>
  <c r="BZ46"/>
  <c r="BV46"/>
  <c r="BQ46"/>
  <c r="BP46"/>
  <c r="BO46"/>
  <c r="BR46" s="1"/>
  <c r="BS46" s="1"/>
  <c r="BT46" s="1"/>
  <c r="BF46"/>
  <c r="BG46" s="1"/>
  <c r="BH46" s="1"/>
  <c r="BI46" s="1"/>
  <c r="BE46"/>
  <c r="BD46"/>
  <c r="AU46"/>
  <c r="AV46" s="1"/>
  <c r="AW46" s="1"/>
  <c r="AX46" s="1"/>
  <c r="AT46"/>
  <c r="AS46"/>
  <c r="AJ46"/>
  <c r="R50" i="2" s="1"/>
  <c r="AI46" i="1"/>
  <c r="AK46" s="1"/>
  <c r="AL46" s="1"/>
  <c r="AM46" s="1"/>
  <c r="AH46"/>
  <c r="Z46"/>
  <c r="AA46" s="1"/>
  <c r="AB46" s="1"/>
  <c r="Y46"/>
  <c r="M50" i="2" s="1"/>
  <c r="X46" i="1"/>
  <c r="W46"/>
  <c r="Q46"/>
  <c r="O46"/>
  <c r="N46"/>
  <c r="P46" s="1"/>
  <c r="G46"/>
  <c r="F46"/>
  <c r="H46" s="1"/>
  <c r="I46" s="1"/>
  <c r="J46" s="1"/>
  <c r="CC45"/>
  <c r="CB45"/>
  <c r="CA45"/>
  <c r="BZ45"/>
  <c r="BV45"/>
  <c r="BQ45"/>
  <c r="BP45"/>
  <c r="BO45"/>
  <c r="BR45" s="1"/>
  <c r="BS45" s="1"/>
  <c r="BT45" s="1"/>
  <c r="BG45"/>
  <c r="BH45" s="1"/>
  <c r="BI45" s="1"/>
  <c r="BF45"/>
  <c r="BE45"/>
  <c r="BD45"/>
  <c r="AU45"/>
  <c r="AV45" s="1"/>
  <c r="AW45" s="1"/>
  <c r="AX45" s="1"/>
  <c r="AT45"/>
  <c r="AS45"/>
  <c r="AJ45"/>
  <c r="R49" i="2" s="1"/>
  <c r="AI45" i="1"/>
  <c r="AK45" s="1"/>
  <c r="AL45" s="1"/>
  <c r="AM45" s="1"/>
  <c r="AH45"/>
  <c r="Y45"/>
  <c r="M49" i="2" s="1"/>
  <c r="X45" i="1"/>
  <c r="W45"/>
  <c r="P45"/>
  <c r="O45"/>
  <c r="Q45" s="1"/>
  <c r="N45"/>
  <c r="G45"/>
  <c r="F45"/>
  <c r="CC44"/>
  <c r="CB44"/>
  <c r="CA44"/>
  <c r="BZ44"/>
  <c r="BV44"/>
  <c r="BQ44"/>
  <c r="BP44"/>
  <c r="BO44"/>
  <c r="BR44" s="1"/>
  <c r="BS44" s="1"/>
  <c r="BT44" s="1"/>
  <c r="BG44"/>
  <c r="BH44" s="1"/>
  <c r="BI44" s="1"/>
  <c r="BF44"/>
  <c r="BE44"/>
  <c r="BD44"/>
  <c r="AV44"/>
  <c r="AW44" s="1"/>
  <c r="AX44" s="1"/>
  <c r="AU44"/>
  <c r="AT44"/>
  <c r="AS44"/>
  <c r="AJ44"/>
  <c r="R48" i="2" s="1"/>
  <c r="AI44" i="1"/>
  <c r="AH44"/>
  <c r="AK44" s="1"/>
  <c r="AL44" s="1"/>
  <c r="AM44" s="1"/>
  <c r="Z44"/>
  <c r="AA44" s="1"/>
  <c r="AB44" s="1"/>
  <c r="Y44"/>
  <c r="M48" i="2" s="1"/>
  <c r="X44" i="1"/>
  <c r="W44"/>
  <c r="N44"/>
  <c r="I44"/>
  <c r="J44" s="1"/>
  <c r="H44"/>
  <c r="G44"/>
  <c r="F44"/>
  <c r="CC43"/>
  <c r="CB43"/>
  <c r="CA43"/>
  <c r="BZ43"/>
  <c r="BV43"/>
  <c r="BQ43"/>
  <c r="BP43"/>
  <c r="BO43"/>
  <c r="BR43" s="1"/>
  <c r="BS43" s="1"/>
  <c r="BT43" s="1"/>
  <c r="BF43"/>
  <c r="BE43"/>
  <c r="BD43"/>
  <c r="AU43"/>
  <c r="W47" i="2" s="1"/>
  <c r="AT43" i="1"/>
  <c r="AS43"/>
  <c r="AJ43"/>
  <c r="R47" i="2" s="1"/>
  <c r="AI43" i="1"/>
  <c r="AH43"/>
  <c r="AK43" s="1"/>
  <c r="AL43" s="1"/>
  <c r="AM43" s="1"/>
  <c r="Y43"/>
  <c r="M47" i="2" s="1"/>
  <c r="X43" i="1"/>
  <c r="W43"/>
  <c r="N43"/>
  <c r="G43"/>
  <c r="H43" s="1"/>
  <c r="I43" s="1"/>
  <c r="J43" s="1"/>
  <c r="F43"/>
  <c r="CC42"/>
  <c r="CB42"/>
  <c r="CA42"/>
  <c r="BZ42"/>
  <c r="BV42"/>
  <c r="BT42"/>
  <c r="BS42"/>
  <c r="BR42"/>
  <c r="BQ42"/>
  <c r="BP42"/>
  <c r="BO42"/>
  <c r="BF42"/>
  <c r="BG42" s="1"/>
  <c r="BH42" s="1"/>
  <c r="BI42" s="1"/>
  <c r="BE42"/>
  <c r="BD42"/>
  <c r="AU42"/>
  <c r="AV42" s="1"/>
  <c r="AW42" s="1"/>
  <c r="AX42" s="1"/>
  <c r="AT42"/>
  <c r="AS42"/>
  <c r="AK42"/>
  <c r="AL42" s="1"/>
  <c r="AM42" s="1"/>
  <c r="AJ42"/>
  <c r="AI42"/>
  <c r="AH42"/>
  <c r="Y42"/>
  <c r="Z42" s="1"/>
  <c r="AA42" s="1"/>
  <c r="AB42" s="1"/>
  <c r="X42"/>
  <c r="W42"/>
  <c r="Q42"/>
  <c r="O42"/>
  <c r="N42"/>
  <c r="P42" s="1"/>
  <c r="G42"/>
  <c r="F42"/>
  <c r="H42" s="1"/>
  <c r="I42" s="1"/>
  <c r="J42" s="1"/>
  <c r="CC41"/>
  <c r="CB41"/>
  <c r="CA41"/>
  <c r="BZ41"/>
  <c r="BV41"/>
  <c r="BQ41"/>
  <c r="BP41"/>
  <c r="BR41" s="1"/>
  <c r="BS41" s="1"/>
  <c r="BT41" s="1"/>
  <c r="BO41"/>
  <c r="BF41"/>
  <c r="BE41"/>
  <c r="BD41"/>
  <c r="BG41" s="1"/>
  <c r="BH41" s="1"/>
  <c r="BI41" s="1"/>
  <c r="AU41"/>
  <c r="W45" i="2" s="1"/>
  <c r="AT41" i="1"/>
  <c r="AS41"/>
  <c r="AJ41"/>
  <c r="R45" i="2" s="1"/>
  <c r="AI41" i="1"/>
  <c r="AH41"/>
  <c r="AK41" s="1"/>
  <c r="AL41" s="1"/>
  <c r="AM41" s="1"/>
  <c r="Y41"/>
  <c r="M45" i="2" s="1"/>
  <c r="X41" i="1"/>
  <c r="W41"/>
  <c r="P41"/>
  <c r="N41"/>
  <c r="Q41" s="1"/>
  <c r="G41"/>
  <c r="F41"/>
  <c r="CC40"/>
  <c r="CB40"/>
  <c r="CA40"/>
  <c r="BZ40"/>
  <c r="BV40"/>
  <c r="BT40"/>
  <c r="BS40"/>
  <c r="BR40"/>
  <c r="BQ40"/>
  <c r="BP40"/>
  <c r="BO40"/>
  <c r="BH40"/>
  <c r="BI40" s="1"/>
  <c r="BG40"/>
  <c r="BF40"/>
  <c r="BE40"/>
  <c r="BD40"/>
  <c r="AU40"/>
  <c r="AV40" s="1"/>
  <c r="AW40" s="1"/>
  <c r="AX40" s="1"/>
  <c r="AT40"/>
  <c r="AS40"/>
  <c r="AJ40"/>
  <c r="R44" i="2" s="1"/>
  <c r="AI40" i="1"/>
  <c r="AH40"/>
  <c r="AK40" s="1"/>
  <c r="AL40" s="1"/>
  <c r="AM40" s="1"/>
  <c r="Z40"/>
  <c r="AA40" s="1"/>
  <c r="AB40" s="1"/>
  <c r="Y40"/>
  <c r="M44" i="2" s="1"/>
  <c r="X40" i="1"/>
  <c r="W40"/>
  <c r="Q40"/>
  <c r="O40"/>
  <c r="P40" s="1"/>
  <c r="N40"/>
  <c r="I40"/>
  <c r="J40" s="1"/>
  <c r="H40"/>
  <c r="G40"/>
  <c r="F40"/>
  <c r="CC39"/>
  <c r="CB39"/>
  <c r="CA39"/>
  <c r="BZ39"/>
  <c r="BV39"/>
  <c r="BQ39"/>
  <c r="BP39"/>
  <c r="BO39"/>
  <c r="BR39" s="1"/>
  <c r="BS39" s="1"/>
  <c r="BT39" s="1"/>
  <c r="BG39"/>
  <c r="BH39" s="1"/>
  <c r="BI39" s="1"/>
  <c r="BF39"/>
  <c r="BE39"/>
  <c r="BD39"/>
  <c r="AU39"/>
  <c r="AV39" s="1"/>
  <c r="AW39" s="1"/>
  <c r="AX39" s="1"/>
  <c r="AT39"/>
  <c r="AS39"/>
  <c r="AJ39"/>
  <c r="R43" i="2" s="1"/>
  <c r="AI39" i="1"/>
  <c r="AK39" s="1"/>
  <c r="AL39" s="1"/>
  <c r="AM39" s="1"/>
  <c r="AH39"/>
  <c r="Z39"/>
  <c r="AA39" s="1"/>
  <c r="AB39" s="1"/>
  <c r="Y39"/>
  <c r="M43" i="2" s="1"/>
  <c r="X39" i="1"/>
  <c r="W39"/>
  <c r="N39"/>
  <c r="O39" s="1"/>
  <c r="H39"/>
  <c r="I39" s="1"/>
  <c r="J39" s="1"/>
  <c r="G39"/>
  <c r="F39"/>
  <c r="CC38"/>
  <c r="CB38"/>
  <c r="CA38"/>
  <c r="BZ38"/>
  <c r="BV38"/>
  <c r="BR38"/>
  <c r="BS38" s="1"/>
  <c r="BT38" s="1"/>
  <c r="BQ38"/>
  <c r="BP38"/>
  <c r="BO38"/>
  <c r="BF38"/>
  <c r="BE38"/>
  <c r="BD38"/>
  <c r="AU38"/>
  <c r="W42" i="2" s="1"/>
  <c r="AT38" i="1"/>
  <c r="AS38"/>
  <c r="AJ38"/>
  <c r="R42" i="2" s="1"/>
  <c r="AI38" i="1"/>
  <c r="AH38"/>
  <c r="Y38"/>
  <c r="M42" i="2" s="1"/>
  <c r="X38" i="1"/>
  <c r="W38"/>
  <c r="Z38" s="1"/>
  <c r="AA38" s="1"/>
  <c r="AB38" s="1"/>
  <c r="N38"/>
  <c r="H38"/>
  <c r="I38" s="1"/>
  <c r="J38" s="1"/>
  <c r="G38"/>
  <c r="F38"/>
  <c r="CC37"/>
  <c r="CB37"/>
  <c r="CA37"/>
  <c r="BZ37"/>
  <c r="BV37"/>
  <c r="BQ37"/>
  <c r="BP37"/>
  <c r="BR37" s="1"/>
  <c r="BS37" s="1"/>
  <c r="BT37" s="1"/>
  <c r="BO37"/>
  <c r="BF37"/>
  <c r="BE37"/>
  <c r="BG37" s="1"/>
  <c r="BH37" s="1"/>
  <c r="BI37" s="1"/>
  <c r="BD37"/>
  <c r="AU37"/>
  <c r="AT37"/>
  <c r="AS37"/>
  <c r="AJ37"/>
  <c r="R41" i="2" s="1"/>
  <c r="AI37" i="1"/>
  <c r="AK37" s="1"/>
  <c r="AL37" s="1"/>
  <c r="AM37" s="1"/>
  <c r="AH37"/>
  <c r="Z37"/>
  <c r="AA37" s="1"/>
  <c r="AB37" s="1"/>
  <c r="Y37"/>
  <c r="M41" i="2" s="1"/>
  <c r="X37" i="1"/>
  <c r="W37"/>
  <c r="N37"/>
  <c r="G37"/>
  <c r="H37" s="1"/>
  <c r="I37" s="1"/>
  <c r="J37" s="1"/>
  <c r="F37"/>
  <c r="CC36"/>
  <c r="CB36"/>
  <c r="CA36"/>
  <c r="BZ36"/>
  <c r="BV36"/>
  <c r="BQ36"/>
  <c r="BP36"/>
  <c r="BR36" s="1"/>
  <c r="BS36" s="1"/>
  <c r="BT36" s="1"/>
  <c r="BO36"/>
  <c r="BF36"/>
  <c r="BG36" s="1"/>
  <c r="BH36" s="1"/>
  <c r="BI36" s="1"/>
  <c r="BE36"/>
  <c r="BD36"/>
  <c r="AV36"/>
  <c r="AW36" s="1"/>
  <c r="AX36" s="1"/>
  <c r="AU36"/>
  <c r="W40" i="2" s="1"/>
  <c r="AT36" i="1"/>
  <c r="AS36"/>
  <c r="AJ36"/>
  <c r="R40" i="2" s="1"/>
  <c r="AI36" i="1"/>
  <c r="AH36"/>
  <c r="AK36" s="1"/>
  <c r="AL36" s="1"/>
  <c r="AM36" s="1"/>
  <c r="Y36"/>
  <c r="Z36" s="1"/>
  <c r="AA36" s="1"/>
  <c r="AB36" s="1"/>
  <c r="X36"/>
  <c r="W36"/>
  <c r="Q36"/>
  <c r="O36"/>
  <c r="N36"/>
  <c r="P36" s="1"/>
  <c r="G36"/>
  <c r="F36"/>
  <c r="H36" s="1"/>
  <c r="I36" s="1"/>
  <c r="J36" s="1"/>
  <c r="CC35"/>
  <c r="CB35"/>
  <c r="CA35"/>
  <c r="BZ35"/>
  <c r="BV35"/>
  <c r="BR35"/>
  <c r="BS35" s="1"/>
  <c r="BT35" s="1"/>
  <c r="BQ35"/>
  <c r="BP35"/>
  <c r="BO35"/>
  <c r="BF35"/>
  <c r="BE35"/>
  <c r="BD35"/>
  <c r="BG35" s="1"/>
  <c r="BH35" s="1"/>
  <c r="BI35" s="1"/>
  <c r="AU35"/>
  <c r="AT35"/>
  <c r="AS35"/>
  <c r="AV35" s="1"/>
  <c r="AW35" s="1"/>
  <c r="AX35" s="1"/>
  <c r="AL35"/>
  <c r="AM35" s="1"/>
  <c r="AK35"/>
  <c r="AJ35"/>
  <c r="R39" i="2" s="1"/>
  <c r="AI35" i="1"/>
  <c r="AH35"/>
  <c r="Y35"/>
  <c r="M39" i="2" s="1"/>
  <c r="X35" i="1"/>
  <c r="W35"/>
  <c r="Z35" s="1"/>
  <c r="AA35" s="1"/>
  <c r="AB35" s="1"/>
  <c r="Q35"/>
  <c r="P35"/>
  <c r="O35"/>
  <c r="N35"/>
  <c r="G35"/>
  <c r="H35" s="1"/>
  <c r="I35" s="1"/>
  <c r="J35" s="1"/>
  <c r="F35"/>
  <c r="CC34"/>
  <c r="CB34"/>
  <c r="CA34"/>
  <c r="BZ34"/>
  <c r="BV34"/>
  <c r="BQ34"/>
  <c r="BP34"/>
  <c r="BO34"/>
  <c r="BR34" s="1"/>
  <c r="BS34" s="1"/>
  <c r="BT34" s="1"/>
  <c r="BF34"/>
  <c r="BG34" s="1"/>
  <c r="BH34" s="1"/>
  <c r="BI34" s="1"/>
  <c r="BE34"/>
  <c r="BD34"/>
  <c r="AU34"/>
  <c r="AV34" s="1"/>
  <c r="AW34" s="1"/>
  <c r="AX34" s="1"/>
  <c r="AT34"/>
  <c r="AS34"/>
  <c r="AJ34"/>
  <c r="R38" i="2" s="1"/>
  <c r="AI34" i="1"/>
  <c r="AH34"/>
  <c r="AK34" s="1"/>
  <c r="AL34" s="1"/>
  <c r="AM34" s="1"/>
  <c r="Y34"/>
  <c r="M38" i="2" s="1"/>
  <c r="X34" i="1"/>
  <c r="W34"/>
  <c r="N34"/>
  <c r="H34"/>
  <c r="I34" s="1"/>
  <c r="J34" s="1"/>
  <c r="G34"/>
  <c r="F34"/>
  <c r="CC33"/>
  <c r="CB33"/>
  <c r="CA33"/>
  <c r="BZ33"/>
  <c r="BV33"/>
  <c r="BR33"/>
  <c r="BS33" s="1"/>
  <c r="BT33" s="1"/>
  <c r="BQ33"/>
  <c r="BP33"/>
  <c r="BO33"/>
  <c r="BH33"/>
  <c r="BI33" s="1"/>
  <c r="BG33"/>
  <c r="BF33"/>
  <c r="BE33"/>
  <c r="BD33"/>
  <c r="AV33"/>
  <c r="AW33" s="1"/>
  <c r="AX33" s="1"/>
  <c r="AU33"/>
  <c r="AT33"/>
  <c r="AS33"/>
  <c r="AK33"/>
  <c r="AL33" s="1"/>
  <c r="AM33" s="1"/>
  <c r="AJ33"/>
  <c r="R37" i="2" s="1"/>
  <c r="AI33" i="1"/>
  <c r="AH33"/>
  <c r="Z33"/>
  <c r="AA33" s="1"/>
  <c r="AB33" s="1"/>
  <c r="Y33"/>
  <c r="M37" i="2" s="1"/>
  <c r="X33" i="1"/>
  <c r="W33"/>
  <c r="O33"/>
  <c r="P33" s="1"/>
  <c r="N33"/>
  <c r="G33"/>
  <c r="H33" s="1"/>
  <c r="I33" s="1"/>
  <c r="J33" s="1"/>
  <c r="F33"/>
  <c r="CC32"/>
  <c r="CB32"/>
  <c r="CA32"/>
  <c r="BZ32"/>
  <c r="BV32"/>
  <c r="BR32"/>
  <c r="BS32" s="1"/>
  <c r="BT32" s="1"/>
  <c r="BQ32"/>
  <c r="BP32"/>
  <c r="BO32"/>
  <c r="BG32"/>
  <c r="BH32" s="1"/>
  <c r="BI32" s="1"/>
  <c r="BF32"/>
  <c r="BE32"/>
  <c r="BD32"/>
  <c r="AV32"/>
  <c r="AW32" s="1"/>
  <c r="AX32" s="1"/>
  <c r="AU32"/>
  <c r="W36" i="2" s="1"/>
  <c r="AT32" i="1"/>
  <c r="AS32"/>
  <c r="AK32"/>
  <c r="AL32" s="1"/>
  <c r="AM32" s="1"/>
  <c r="AJ32"/>
  <c r="R36" i="2" s="1"/>
  <c r="AI32" i="1"/>
  <c r="AH32"/>
  <c r="Z32"/>
  <c r="AA32" s="1"/>
  <c r="AB32" s="1"/>
  <c r="Y32"/>
  <c r="M36" i="2" s="1"/>
  <c r="X32" i="1"/>
  <c r="W32"/>
  <c r="N32"/>
  <c r="G32"/>
  <c r="F32"/>
  <c r="H32" s="1"/>
  <c r="I32" s="1"/>
  <c r="J32" s="1"/>
  <c r="CC31"/>
  <c r="CB31"/>
  <c r="CA31"/>
  <c r="BZ31"/>
  <c r="BV31"/>
  <c r="BR31"/>
  <c r="BS31" s="1"/>
  <c r="BT31" s="1"/>
  <c r="BQ31"/>
  <c r="BP31"/>
  <c r="BO31"/>
  <c r="BG31"/>
  <c r="BH31" s="1"/>
  <c r="BI31" s="1"/>
  <c r="BF31"/>
  <c r="BE31"/>
  <c r="BD31"/>
  <c r="AV31"/>
  <c r="AW31" s="1"/>
  <c r="AX31" s="1"/>
  <c r="AU31"/>
  <c r="AT31"/>
  <c r="AS31"/>
  <c r="AJ31"/>
  <c r="R35" i="2" s="1"/>
  <c r="AI31" i="1"/>
  <c r="AH31"/>
  <c r="AK31" s="1"/>
  <c r="AL31" s="1"/>
  <c r="AM31" s="1"/>
  <c r="Z31"/>
  <c r="AA31" s="1"/>
  <c r="AB31" s="1"/>
  <c r="Y31"/>
  <c r="M35" i="2" s="1"/>
  <c r="X31" i="1"/>
  <c r="W31"/>
  <c r="Q31"/>
  <c r="O31"/>
  <c r="N31"/>
  <c r="P31" s="1"/>
  <c r="G31"/>
  <c r="H31" s="1"/>
  <c r="I31" s="1"/>
  <c r="J31" s="1"/>
  <c r="F31"/>
  <c r="CC30"/>
  <c r="CB30"/>
  <c r="CA30"/>
  <c r="BZ30"/>
  <c r="BV30"/>
  <c r="BQ30"/>
  <c r="BP30"/>
  <c r="BO30"/>
  <c r="BR30" s="1"/>
  <c r="BS30" s="1"/>
  <c r="BT30" s="1"/>
  <c r="BG30"/>
  <c r="BH30" s="1"/>
  <c r="BI30" s="1"/>
  <c r="BF30"/>
  <c r="BE30"/>
  <c r="BD30"/>
  <c r="AV30"/>
  <c r="AW30" s="1"/>
  <c r="AX30" s="1"/>
  <c r="AU30"/>
  <c r="W34" i="2" s="1"/>
  <c r="AT30" i="1"/>
  <c r="AS30"/>
  <c r="AK30"/>
  <c r="AL30" s="1"/>
  <c r="AM30" s="1"/>
  <c r="AJ30"/>
  <c r="R34" i="2" s="1"/>
  <c r="AI30" i="1"/>
  <c r="AH30"/>
  <c r="Y30"/>
  <c r="M34" i="2" s="1"/>
  <c r="X30" i="1"/>
  <c r="W30"/>
  <c r="N30"/>
  <c r="H30"/>
  <c r="I30" s="1"/>
  <c r="J30" s="1"/>
  <c r="G30"/>
  <c r="F30"/>
  <c r="CC29"/>
  <c r="CB29"/>
  <c r="CA29"/>
  <c r="BZ29"/>
  <c r="BV29"/>
  <c r="BQ29"/>
  <c r="BP29"/>
  <c r="BO29"/>
  <c r="BR29" s="1"/>
  <c r="BS29" s="1"/>
  <c r="BT29" s="1"/>
  <c r="BG29"/>
  <c r="BH29" s="1"/>
  <c r="BI29" s="1"/>
  <c r="BF29"/>
  <c r="BE29"/>
  <c r="BD29"/>
  <c r="AU29"/>
  <c r="W33" i="2" s="1"/>
  <c r="AT29" i="1"/>
  <c r="AS29"/>
  <c r="AJ29"/>
  <c r="AI29"/>
  <c r="AH29"/>
  <c r="AK29" s="1"/>
  <c r="AL29" s="1"/>
  <c r="AM29" s="1"/>
  <c r="Y29"/>
  <c r="M33" i="2" s="1"/>
  <c r="X29" i="1"/>
  <c r="Z29" s="1"/>
  <c r="AA29" s="1"/>
  <c r="AB29" s="1"/>
  <c r="W29"/>
  <c r="N29"/>
  <c r="O29" s="1"/>
  <c r="G29"/>
  <c r="H29" s="1"/>
  <c r="I29" s="1"/>
  <c r="J29" s="1"/>
  <c r="F29"/>
  <c r="CC28"/>
  <c r="CB28"/>
  <c r="CA28"/>
  <c r="BZ28"/>
  <c r="BV28"/>
  <c r="BT28"/>
  <c r="BS28"/>
  <c r="BR28"/>
  <c r="BQ28"/>
  <c r="BP28"/>
  <c r="BO28"/>
  <c r="BF28"/>
  <c r="BE28"/>
  <c r="BG28" s="1"/>
  <c r="BH28" s="1"/>
  <c r="BI28" s="1"/>
  <c r="BD28"/>
  <c r="AU28"/>
  <c r="W32" i="2" s="1"/>
  <c r="AT28" i="1"/>
  <c r="AS28"/>
  <c r="AJ28"/>
  <c r="R32" i="2" s="1"/>
  <c r="AI28" i="1"/>
  <c r="AH28"/>
  <c r="AK28" s="1"/>
  <c r="AL28" s="1"/>
  <c r="AM28" s="1"/>
  <c r="Z28"/>
  <c r="AA28" s="1"/>
  <c r="AB28" s="1"/>
  <c r="Y28"/>
  <c r="M32" i="2" s="1"/>
  <c r="X28" i="1"/>
  <c r="W28"/>
  <c r="N28"/>
  <c r="G28"/>
  <c r="F28"/>
  <c r="H28" s="1"/>
  <c r="I28" s="1"/>
  <c r="J28" s="1"/>
  <c r="CC27"/>
  <c r="CB27"/>
  <c r="CA27"/>
  <c r="BZ27"/>
  <c r="BV27"/>
  <c r="BR27"/>
  <c r="BS27" s="1"/>
  <c r="BT27" s="1"/>
  <c r="BQ27"/>
  <c r="BP27"/>
  <c r="BO27"/>
  <c r="BF27"/>
  <c r="BE27"/>
  <c r="BD27"/>
  <c r="AU27"/>
  <c r="W31" i="2" s="1"/>
  <c r="AT27" i="1"/>
  <c r="AS27"/>
  <c r="AK27"/>
  <c r="AL27" s="1"/>
  <c r="AM27" s="1"/>
  <c r="AJ27"/>
  <c r="R31" i="2" s="1"/>
  <c r="AI27" i="1"/>
  <c r="AH27"/>
  <c r="Y27"/>
  <c r="M31" i="2" s="1"/>
  <c r="X27" i="1"/>
  <c r="W27"/>
  <c r="Z27" s="1"/>
  <c r="AA27" s="1"/>
  <c r="AB27" s="1"/>
  <c r="N27"/>
  <c r="O27" s="1"/>
  <c r="G27"/>
  <c r="H27" s="1"/>
  <c r="I27" s="1"/>
  <c r="J27" s="1"/>
  <c r="F27"/>
  <c r="CC26"/>
  <c r="CB26"/>
  <c r="CA26"/>
  <c r="BZ26"/>
  <c r="BV26"/>
  <c r="BQ26"/>
  <c r="BP26"/>
  <c r="BO26"/>
  <c r="BR26" s="1"/>
  <c r="BS26" s="1"/>
  <c r="BT26" s="1"/>
  <c r="BF26"/>
  <c r="BG26" s="1"/>
  <c r="BH26" s="1"/>
  <c r="BI26" s="1"/>
  <c r="BE26"/>
  <c r="BD26"/>
  <c r="AU26"/>
  <c r="W30" i="2" s="1"/>
  <c r="AT26" i="1"/>
  <c r="AS26"/>
  <c r="AJ26"/>
  <c r="R30" i="2" s="1"/>
  <c r="AI26" i="1"/>
  <c r="AH26"/>
  <c r="AK26" s="1"/>
  <c r="AL26" s="1"/>
  <c r="AM26" s="1"/>
  <c r="Y26"/>
  <c r="M30" i="2" s="1"/>
  <c r="X26" i="1"/>
  <c r="W26"/>
  <c r="O26"/>
  <c r="P26" s="1"/>
  <c r="N26"/>
  <c r="Q26" s="1"/>
  <c r="H26"/>
  <c r="I26" s="1"/>
  <c r="J26" s="1"/>
  <c r="G26"/>
  <c r="F26"/>
  <c r="CC25"/>
  <c r="CB25"/>
  <c r="CA25"/>
  <c r="BZ25"/>
  <c r="BV25"/>
  <c r="BR25"/>
  <c r="BS25" s="1"/>
  <c r="BT25" s="1"/>
  <c r="BQ25"/>
  <c r="BP25"/>
  <c r="BO25"/>
  <c r="BG25"/>
  <c r="BH25" s="1"/>
  <c r="BI25" s="1"/>
  <c r="BF25"/>
  <c r="BE25"/>
  <c r="BD25"/>
  <c r="AV25"/>
  <c r="AW25" s="1"/>
  <c r="AX25" s="1"/>
  <c r="AU25"/>
  <c r="W29" i="2" s="1"/>
  <c r="AT25" i="1"/>
  <c r="AS25"/>
  <c r="AJ25"/>
  <c r="R29" i="2" s="1"/>
  <c r="AI25" i="1"/>
  <c r="AH25"/>
  <c r="AK25" s="1"/>
  <c r="AL25" s="1"/>
  <c r="AM25" s="1"/>
  <c r="Y25"/>
  <c r="Z25" s="1"/>
  <c r="AA25" s="1"/>
  <c r="AB25" s="1"/>
  <c r="X25"/>
  <c r="W25"/>
  <c r="Q25"/>
  <c r="O25"/>
  <c r="N25"/>
  <c r="P25" s="1"/>
  <c r="H25"/>
  <c r="I25" s="1"/>
  <c r="J25" s="1"/>
  <c r="G25"/>
  <c r="F25"/>
  <c r="CC24"/>
  <c r="CB24"/>
  <c r="CA24"/>
  <c r="BZ24"/>
  <c r="BV24"/>
  <c r="BQ24"/>
  <c r="BP24"/>
  <c r="BO24"/>
  <c r="BR24" s="1"/>
  <c r="BS24" s="1"/>
  <c r="BT24" s="1"/>
  <c r="BF24"/>
  <c r="BE24"/>
  <c r="BD24"/>
  <c r="BG24" s="1"/>
  <c r="BH24" s="1"/>
  <c r="BI24" s="1"/>
  <c r="AU24"/>
  <c r="W28" i="2" s="1"/>
  <c r="AT24" i="1"/>
  <c r="AS24"/>
  <c r="AJ24"/>
  <c r="R28" i="2" s="1"/>
  <c r="AI24" i="1"/>
  <c r="AH24"/>
  <c r="Z24"/>
  <c r="AA24" s="1"/>
  <c r="AB24" s="1"/>
  <c r="Y24"/>
  <c r="M28" i="2" s="1"/>
  <c r="X24" i="1"/>
  <c r="W24"/>
  <c r="Q24"/>
  <c r="O24"/>
  <c r="N24"/>
  <c r="P24" s="1"/>
  <c r="H24"/>
  <c r="I24" s="1"/>
  <c r="J24" s="1"/>
  <c r="G24"/>
  <c r="F24"/>
  <c r="CC23"/>
  <c r="CB23"/>
  <c r="CA23"/>
  <c r="BZ23"/>
  <c r="BV23"/>
  <c r="BQ23"/>
  <c r="BP23"/>
  <c r="BR23" s="1"/>
  <c r="BS23" s="1"/>
  <c r="BT23" s="1"/>
  <c r="BO23"/>
  <c r="BF23"/>
  <c r="BE23"/>
  <c r="BD23"/>
  <c r="AU23"/>
  <c r="W27" i="2" s="1"/>
  <c r="AT23" i="1"/>
  <c r="AS23"/>
  <c r="AJ23"/>
  <c r="R27" i="2" s="1"/>
  <c r="AI23" i="1"/>
  <c r="AH23"/>
  <c r="Y23"/>
  <c r="M27" i="2" s="1"/>
  <c r="X23" i="1"/>
  <c r="W23"/>
  <c r="Z23" s="1"/>
  <c r="AA23" s="1"/>
  <c r="AB23" s="1"/>
  <c r="N23"/>
  <c r="G23"/>
  <c r="F23"/>
  <c r="CC22"/>
  <c r="CB22"/>
  <c r="CA22"/>
  <c r="BZ22"/>
  <c r="BV22"/>
  <c r="BS22"/>
  <c r="BT22" s="1"/>
  <c r="BR22"/>
  <c r="BQ22"/>
  <c r="BP22"/>
  <c r="BO22"/>
  <c r="BG22"/>
  <c r="BH22" s="1"/>
  <c r="BI22" s="1"/>
  <c r="BF22"/>
  <c r="BE22"/>
  <c r="BD22"/>
  <c r="AV22"/>
  <c r="AW22" s="1"/>
  <c r="AX22" s="1"/>
  <c r="AU22"/>
  <c r="AT22"/>
  <c r="AS22"/>
  <c r="AK22"/>
  <c r="AL22" s="1"/>
  <c r="AM22" s="1"/>
  <c r="AJ22"/>
  <c r="R26" i="2" s="1"/>
  <c r="AI22" i="1"/>
  <c r="AH22"/>
  <c r="Z22"/>
  <c r="AA22" s="1"/>
  <c r="AB22" s="1"/>
  <c r="Y22"/>
  <c r="M26" i="2" s="1"/>
  <c r="X22" i="1"/>
  <c r="W22"/>
  <c r="Q22"/>
  <c r="P22"/>
  <c r="N22"/>
  <c r="O22" s="1"/>
  <c r="I22"/>
  <c r="J22" s="1"/>
  <c r="H22"/>
  <c r="G22"/>
  <c r="F22"/>
  <c r="CC21"/>
  <c r="CB21"/>
  <c r="CA21"/>
  <c r="BZ21"/>
  <c r="BV21"/>
  <c r="BQ21"/>
  <c r="BP21"/>
  <c r="BO21"/>
  <c r="BR21" s="1"/>
  <c r="BS21" s="1"/>
  <c r="BT21" s="1"/>
  <c r="BG21"/>
  <c r="BH21" s="1"/>
  <c r="BI21" s="1"/>
  <c r="BF21"/>
  <c r="BE21"/>
  <c r="BD21"/>
  <c r="AU21"/>
  <c r="AV21" s="1"/>
  <c r="AW21" s="1"/>
  <c r="AX21" s="1"/>
  <c r="AT21"/>
  <c r="AS21"/>
  <c r="AJ21"/>
  <c r="R25" i="2" s="1"/>
  <c r="AI21" i="1"/>
  <c r="AH21"/>
  <c r="AK21" s="1"/>
  <c r="AL21" s="1"/>
  <c r="AM21" s="1"/>
  <c r="Z21"/>
  <c r="AA21" s="1"/>
  <c r="AB21" s="1"/>
  <c r="Y21"/>
  <c r="M25" i="2" s="1"/>
  <c r="X21" i="1"/>
  <c r="W21"/>
  <c r="Q21"/>
  <c r="O21"/>
  <c r="N21"/>
  <c r="P21" s="1"/>
  <c r="G21"/>
  <c r="H21" s="1"/>
  <c r="I21" s="1"/>
  <c r="J21" s="1"/>
  <c r="F21"/>
  <c r="CC20"/>
  <c r="CB20"/>
  <c r="CA20"/>
  <c r="BZ20"/>
  <c r="BV20"/>
  <c r="BR20"/>
  <c r="BS20" s="1"/>
  <c r="BT20" s="1"/>
  <c r="BQ20"/>
  <c r="BP20"/>
  <c r="BO20"/>
  <c r="BG20"/>
  <c r="BH20" s="1"/>
  <c r="BI20" s="1"/>
  <c r="BF20"/>
  <c r="BE20"/>
  <c r="BD20"/>
  <c r="AU20"/>
  <c r="W24" i="2" s="1"/>
  <c r="AT20" i="1"/>
  <c r="AS20"/>
  <c r="AJ20"/>
  <c r="AI20"/>
  <c r="AH20"/>
  <c r="AK20" s="1"/>
  <c r="AL20" s="1"/>
  <c r="AM20" s="1"/>
  <c r="Y20"/>
  <c r="Z20" s="1"/>
  <c r="AA20" s="1"/>
  <c r="AB20" s="1"/>
  <c r="X20"/>
  <c r="W20"/>
  <c r="N20"/>
  <c r="H20"/>
  <c r="I20" s="1"/>
  <c r="J20" s="1"/>
  <c r="G20"/>
  <c r="F20"/>
  <c r="CC19"/>
  <c r="CB19"/>
  <c r="CA19"/>
  <c r="BZ19"/>
  <c r="BV19"/>
  <c r="BR19"/>
  <c r="BS19" s="1"/>
  <c r="BT19" s="1"/>
  <c r="BQ19"/>
  <c r="BP19"/>
  <c r="BO19"/>
  <c r="BF19"/>
  <c r="BE19"/>
  <c r="BD19"/>
  <c r="AU19"/>
  <c r="AT19"/>
  <c r="AS19"/>
  <c r="AK19"/>
  <c r="AL19" s="1"/>
  <c r="AM19" s="1"/>
  <c r="AJ19"/>
  <c r="R23" i="2" s="1"/>
  <c r="AI19" i="1"/>
  <c r="AH19"/>
  <c r="Y19"/>
  <c r="M23" i="2" s="1"/>
  <c r="X19" i="1"/>
  <c r="W19"/>
  <c r="Z19" s="1"/>
  <c r="AA19" s="1"/>
  <c r="AB19" s="1"/>
  <c r="P19"/>
  <c r="O19"/>
  <c r="N19"/>
  <c r="Q19" s="1"/>
  <c r="G19"/>
  <c r="F19"/>
  <c r="CC18"/>
  <c r="CB18"/>
  <c r="CA18"/>
  <c r="BZ18"/>
  <c r="BV18"/>
  <c r="BQ18"/>
  <c r="BP18"/>
  <c r="BO18"/>
  <c r="BR18" s="1"/>
  <c r="BS18" s="1"/>
  <c r="BT18" s="1"/>
  <c r="BF18"/>
  <c r="BE18"/>
  <c r="BD18"/>
  <c r="AU18"/>
  <c r="W22" i="2" s="1"/>
  <c r="AT18" i="1"/>
  <c r="AS18"/>
  <c r="AJ18"/>
  <c r="R22" i="2" s="1"/>
  <c r="AI18" i="1"/>
  <c r="AH18"/>
  <c r="AK18" s="1"/>
  <c r="AL18" s="1"/>
  <c r="AM18" s="1"/>
  <c r="Y18"/>
  <c r="M22" i="2" s="1"/>
  <c r="X18" i="1"/>
  <c r="W18"/>
  <c r="Z18" s="1"/>
  <c r="AA18" s="1"/>
  <c r="AB18" s="1"/>
  <c r="N18"/>
  <c r="G18"/>
  <c r="F18"/>
  <c r="H18" s="1"/>
  <c r="I18" s="1"/>
  <c r="J18" s="1"/>
  <c r="CC17"/>
  <c r="CB17"/>
  <c r="CA17"/>
  <c r="BZ17"/>
  <c r="BV17"/>
  <c r="BQ17"/>
  <c r="BP17"/>
  <c r="BR17" s="1"/>
  <c r="BS17" s="1"/>
  <c r="BT17" s="1"/>
  <c r="BO17"/>
  <c r="BF17"/>
  <c r="BE17"/>
  <c r="BD17"/>
  <c r="AU17"/>
  <c r="W21" i="2" s="1"/>
  <c r="AT17" i="1"/>
  <c r="AS17"/>
  <c r="AJ17"/>
  <c r="R21" i="2" s="1"/>
  <c r="AI17" i="1"/>
  <c r="AK17" s="1"/>
  <c r="AL17" s="1"/>
  <c r="AM17" s="1"/>
  <c r="AH17"/>
  <c r="Y17"/>
  <c r="M21" i="2" s="1"/>
  <c r="X17" i="1"/>
  <c r="W17"/>
  <c r="N17"/>
  <c r="O17" s="1"/>
  <c r="G17"/>
  <c r="H17" s="1"/>
  <c r="I17" s="1"/>
  <c r="J17" s="1"/>
  <c r="F17"/>
  <c r="CC16"/>
  <c r="CB16"/>
  <c r="CA16"/>
  <c r="BZ16"/>
  <c r="BV16"/>
  <c r="BS16"/>
  <c r="BT16" s="1"/>
  <c r="BR16"/>
  <c r="BQ16"/>
  <c r="BP16"/>
  <c r="BO16"/>
  <c r="BF16"/>
  <c r="BG16" s="1"/>
  <c r="BH16" s="1"/>
  <c r="BI16" s="1"/>
  <c r="BE16"/>
  <c r="BD16"/>
  <c r="AV16"/>
  <c r="AW16" s="1"/>
  <c r="AX16" s="1"/>
  <c r="AU16"/>
  <c r="W20" i="2" s="1"/>
  <c r="AT16" i="1"/>
  <c r="AS16"/>
  <c r="AJ16"/>
  <c r="R20" i="2" s="1"/>
  <c r="AI16" i="1"/>
  <c r="AH16"/>
  <c r="Z16"/>
  <c r="AA16" s="1"/>
  <c r="AB16" s="1"/>
  <c r="Y16"/>
  <c r="M20" i="2" s="1"/>
  <c r="X16" i="1"/>
  <c r="W16"/>
  <c r="O16"/>
  <c r="P16" s="1"/>
  <c r="N16"/>
  <c r="Q16" s="1"/>
  <c r="H16"/>
  <c r="I16" s="1"/>
  <c r="J16" s="1"/>
  <c r="G16"/>
  <c r="F16"/>
  <c r="CC15"/>
  <c r="CB15"/>
  <c r="CA15"/>
  <c r="BZ15"/>
  <c r="BV15"/>
  <c r="BT15"/>
  <c r="BS15"/>
  <c r="BR15"/>
  <c r="BQ15"/>
  <c r="BP15"/>
  <c r="BO15"/>
  <c r="BG15"/>
  <c r="BH15" s="1"/>
  <c r="BI15" s="1"/>
  <c r="BF15"/>
  <c r="BE15"/>
  <c r="BD15"/>
  <c r="AU15"/>
  <c r="W19" i="2" s="1"/>
  <c r="AT15" i="1"/>
  <c r="AS15"/>
  <c r="AL15"/>
  <c r="AM15" s="1"/>
  <c r="AK15"/>
  <c r="AJ15"/>
  <c r="R19" i="2" s="1"/>
  <c r="AI15" i="1"/>
  <c r="AH15"/>
  <c r="Y15"/>
  <c r="M19" i="2" s="1"/>
  <c r="X15" i="1"/>
  <c r="W15"/>
  <c r="Z15" s="1"/>
  <c r="AA15" s="1"/>
  <c r="AB15" s="1"/>
  <c r="Q15"/>
  <c r="O15"/>
  <c r="P15" s="1"/>
  <c r="N15"/>
  <c r="G15"/>
  <c r="F15"/>
  <c r="CC14"/>
  <c r="CB14"/>
  <c r="CA14"/>
  <c r="BZ14"/>
  <c r="BV14"/>
  <c r="BQ14"/>
  <c r="BP14"/>
  <c r="BO14"/>
  <c r="BR14" s="1"/>
  <c r="BS14" s="1"/>
  <c r="BT14" s="1"/>
  <c r="BF14"/>
  <c r="BE14"/>
  <c r="BD14"/>
  <c r="AV14"/>
  <c r="AW14" s="1"/>
  <c r="AX14" s="1"/>
  <c r="AU14"/>
  <c r="AT14"/>
  <c r="AS14"/>
  <c r="AJ14"/>
  <c r="AI14"/>
  <c r="AH14"/>
  <c r="AK14" s="1"/>
  <c r="AL14" s="1"/>
  <c r="AM14" s="1"/>
  <c r="Y14"/>
  <c r="Z14" s="1"/>
  <c r="AA14" s="1"/>
  <c r="AB14" s="1"/>
  <c r="X14"/>
  <c r="W14"/>
  <c r="N14"/>
  <c r="G14"/>
  <c r="F14"/>
  <c r="H14" s="1"/>
  <c r="I14" s="1"/>
  <c r="J14" s="1"/>
  <c r="CC13"/>
  <c r="CB13"/>
  <c r="CA13"/>
  <c r="BZ13"/>
  <c r="BV13"/>
  <c r="BT13"/>
  <c r="BS13"/>
  <c r="BR13"/>
  <c r="BQ13"/>
  <c r="BP13"/>
  <c r="BO13"/>
  <c r="BF13"/>
  <c r="BG13" s="1"/>
  <c r="BH13" s="1"/>
  <c r="BI13" s="1"/>
  <c r="BE13"/>
  <c r="BD13"/>
  <c r="AU13"/>
  <c r="W17" i="2" s="1"/>
  <c r="AT13" i="1"/>
  <c r="AS13"/>
  <c r="AJ13"/>
  <c r="R17" i="2" s="1"/>
  <c r="AI13" i="1"/>
  <c r="AH13"/>
  <c r="Y13"/>
  <c r="M17" i="2" s="1"/>
  <c r="X13" i="1"/>
  <c r="W13"/>
  <c r="Q13"/>
  <c r="O13"/>
  <c r="N13"/>
  <c r="P13" s="1"/>
  <c r="G13"/>
  <c r="H13" s="1"/>
  <c r="I13" s="1"/>
  <c r="J13" s="1"/>
  <c r="F13"/>
  <c r="CC12"/>
  <c r="CB12"/>
  <c r="CA12"/>
  <c r="BZ12"/>
  <c r="BV12"/>
  <c r="BS12"/>
  <c r="BT12" s="1"/>
  <c r="BR12"/>
  <c r="BQ12"/>
  <c r="BP12"/>
  <c r="BO12"/>
  <c r="BF12"/>
  <c r="BE12"/>
  <c r="BD12"/>
  <c r="BG12" s="1"/>
  <c r="BH12" s="1"/>
  <c r="BI12" s="1"/>
  <c r="AU12"/>
  <c r="AT12"/>
  <c r="AS12"/>
  <c r="AJ12"/>
  <c r="R16" i="2" s="1"/>
  <c r="AI12" i="1"/>
  <c r="AH12"/>
  <c r="AK12" s="1"/>
  <c r="AL12" s="1"/>
  <c r="AM12" s="1"/>
  <c r="Y12"/>
  <c r="M16" i="2" s="1"/>
  <c r="X12" i="1"/>
  <c r="W12"/>
  <c r="N12"/>
  <c r="H12"/>
  <c r="I12" s="1"/>
  <c r="J12" s="1"/>
  <c r="G12"/>
  <c r="F12"/>
  <c r="CC11"/>
  <c r="CB11"/>
  <c r="CA11"/>
  <c r="BZ11"/>
  <c r="BV11"/>
  <c r="BQ11"/>
  <c r="BP11"/>
  <c r="BO11"/>
  <c r="BR11" s="1"/>
  <c r="BS11" s="1"/>
  <c r="BT11" s="1"/>
  <c r="BG11"/>
  <c r="BH11" s="1"/>
  <c r="BI11" s="1"/>
  <c r="BF11"/>
  <c r="BE11"/>
  <c r="BD11"/>
  <c r="AV11"/>
  <c r="AW11" s="1"/>
  <c r="AX11" s="1"/>
  <c r="AU11"/>
  <c r="W15" i="2" s="1"/>
  <c r="AT11" i="1"/>
  <c r="AS11"/>
  <c r="AM11"/>
  <c r="AL11"/>
  <c r="AK11"/>
  <c r="AJ11"/>
  <c r="R15" i="2" s="1"/>
  <c r="AI11" i="1"/>
  <c r="AH11"/>
  <c r="Z11"/>
  <c r="AA11" s="1"/>
  <c r="AB11" s="1"/>
  <c r="Y11"/>
  <c r="M15" i="2" s="1"/>
  <c r="X11" i="1"/>
  <c r="W11"/>
  <c r="N11"/>
  <c r="O11" s="1"/>
  <c r="G11"/>
  <c r="F11"/>
  <c r="CC10"/>
  <c r="CB10"/>
  <c r="CA10"/>
  <c r="BZ10"/>
  <c r="BV10"/>
  <c r="BQ10"/>
  <c r="BP10"/>
  <c r="BO10"/>
  <c r="BR10" s="1"/>
  <c r="BS10" s="1"/>
  <c r="BT10" s="1"/>
  <c r="BF10"/>
  <c r="BE10"/>
  <c r="BG10" s="1"/>
  <c r="BH10" s="1"/>
  <c r="BI10" s="1"/>
  <c r="BD10"/>
  <c r="AU10"/>
  <c r="W14" i="2" s="1"/>
  <c r="AT10" i="1"/>
  <c r="AS10"/>
  <c r="AJ10"/>
  <c r="R14" i="2" s="1"/>
  <c r="AI10" i="1"/>
  <c r="AH10"/>
  <c r="AK10" s="1"/>
  <c r="AL10" s="1"/>
  <c r="AM10" s="1"/>
  <c r="Y10"/>
  <c r="M14" i="2" s="1"/>
  <c r="X10" i="1"/>
  <c r="W10"/>
  <c r="O10"/>
  <c r="P10" s="1"/>
  <c r="N10"/>
  <c r="G10"/>
  <c r="F10"/>
  <c r="H10" s="1"/>
  <c r="I10" s="1"/>
  <c r="J10" s="1"/>
  <c r="CC9"/>
  <c r="CB9"/>
  <c r="CA9"/>
  <c r="BZ9"/>
  <c r="BV9"/>
  <c r="BQ9"/>
  <c r="BP9"/>
  <c r="BO9"/>
  <c r="BR9" s="1"/>
  <c r="BS9" s="1"/>
  <c r="BT9" s="1"/>
  <c r="BG9"/>
  <c r="BH9" s="1"/>
  <c r="BI9" s="1"/>
  <c r="BF9"/>
  <c r="BE9"/>
  <c r="BD9"/>
  <c r="AV9"/>
  <c r="AW9" s="1"/>
  <c r="AX9" s="1"/>
  <c r="AU9"/>
  <c r="W13" i="2" s="1"/>
  <c r="AT9" i="1"/>
  <c r="AS9"/>
  <c r="AJ9"/>
  <c r="R13" i="2" s="1"/>
  <c r="AI9" i="1"/>
  <c r="AH9"/>
  <c r="AK9" s="1"/>
  <c r="AL9" s="1"/>
  <c r="AM9" s="1"/>
  <c r="Z9"/>
  <c r="AA9" s="1"/>
  <c r="AB9" s="1"/>
  <c r="Y9"/>
  <c r="M13" i="2" s="1"/>
  <c r="X9" i="1"/>
  <c r="W9"/>
  <c r="N9"/>
  <c r="H9"/>
  <c r="I9" s="1"/>
  <c r="J9" s="1"/>
  <c r="G9"/>
  <c r="F9"/>
  <c r="CC8"/>
  <c r="CB8"/>
  <c r="CA8"/>
  <c r="BZ8"/>
  <c r="BV8"/>
  <c r="BQ8"/>
  <c r="BP8"/>
  <c r="BO8"/>
  <c r="BR8" s="1"/>
  <c r="BS8" s="1"/>
  <c r="BT8" s="1"/>
  <c r="BG8"/>
  <c r="BH8" s="1"/>
  <c r="BI8" s="1"/>
  <c r="BF8"/>
  <c r="BE8"/>
  <c r="BD8"/>
  <c r="AV8"/>
  <c r="AW8" s="1"/>
  <c r="AX8" s="1"/>
  <c r="AU8"/>
  <c r="W12" i="2" s="1"/>
  <c r="AT8" i="1"/>
  <c r="AS8"/>
  <c r="AK8"/>
  <c r="AL8" s="1"/>
  <c r="AM8" s="1"/>
  <c r="AJ8"/>
  <c r="R12" i="2" s="1"/>
  <c r="AI8" i="1"/>
  <c r="AH8"/>
  <c r="Z8"/>
  <c r="AA8" s="1"/>
  <c r="AB8" s="1"/>
  <c r="Y8"/>
  <c r="M12" i="2" s="1"/>
  <c r="X8" i="1"/>
  <c r="W8"/>
  <c r="N8"/>
  <c r="G8"/>
  <c r="F8"/>
  <c r="H8" s="1"/>
  <c r="I8" s="1"/>
  <c r="J8" s="1"/>
  <c r="CC7"/>
  <c r="CB7"/>
  <c r="CA7"/>
  <c r="BZ7"/>
  <c r="BV7"/>
  <c r="BQ7"/>
  <c r="BP7"/>
  <c r="BO7"/>
  <c r="BR7" s="1"/>
  <c r="BS7" s="1"/>
  <c r="BT7" s="1"/>
  <c r="BF7"/>
  <c r="BG7" s="1"/>
  <c r="BH7" s="1"/>
  <c r="BI7" s="1"/>
  <c r="BE7"/>
  <c r="BD7"/>
  <c r="AV7"/>
  <c r="AW7" s="1"/>
  <c r="AX7" s="1"/>
  <c r="AU7"/>
  <c r="W11" i="2" s="1"/>
  <c r="AT7" i="1"/>
  <c r="AS7"/>
  <c r="AJ7"/>
  <c r="R11" i="2" s="1"/>
  <c r="AI7" i="1"/>
  <c r="AH7"/>
  <c r="AK7" s="1"/>
  <c r="AL7" s="1"/>
  <c r="AM7" s="1"/>
  <c r="Y7"/>
  <c r="Z7" s="1"/>
  <c r="AA7" s="1"/>
  <c r="AB7" s="1"/>
  <c r="X7"/>
  <c r="W7"/>
  <c r="Q7"/>
  <c r="O7"/>
  <c r="P7" s="1"/>
  <c r="N7"/>
  <c r="G7"/>
  <c r="H7" s="1"/>
  <c r="I7" s="1"/>
  <c r="J7" s="1"/>
  <c r="F7"/>
  <c r="CC6"/>
  <c r="CB6"/>
  <c r="CA6"/>
  <c r="BZ6"/>
  <c r="BV6"/>
  <c r="BR6"/>
  <c r="BS6" s="1"/>
  <c r="BT6" s="1"/>
  <c r="BQ6"/>
  <c r="BP6"/>
  <c r="BO6"/>
  <c r="BF6"/>
  <c r="BE6"/>
  <c r="BD6"/>
  <c r="AU6"/>
  <c r="W10" i="2" s="1"/>
  <c r="AT6" i="1"/>
  <c r="AS6"/>
  <c r="AJ6"/>
  <c r="R10" i="2" s="1"/>
  <c r="AI6" i="1"/>
  <c r="AH6"/>
  <c r="AK6" s="1"/>
  <c r="AL6" s="1"/>
  <c r="AM6" s="1"/>
  <c r="Z6"/>
  <c r="AA6" s="1"/>
  <c r="AB6" s="1"/>
  <c r="Y6"/>
  <c r="M10" i="2" s="1"/>
  <c r="X6" i="1"/>
  <c r="W6"/>
  <c r="N6"/>
  <c r="O6" s="1"/>
  <c r="H6"/>
  <c r="I6" s="1"/>
  <c r="J6" s="1"/>
  <c r="G6"/>
  <c r="F6"/>
  <c r="CC5"/>
  <c r="CB5"/>
  <c r="CA5"/>
  <c r="BZ5"/>
  <c r="BV5"/>
  <c r="BS5"/>
  <c r="BT5" s="1"/>
  <c r="BR5"/>
  <c r="BQ5"/>
  <c r="BP5"/>
  <c r="BO5"/>
  <c r="BG5"/>
  <c r="BH5" s="1"/>
  <c r="BI5" s="1"/>
  <c r="BF5"/>
  <c r="BE5"/>
  <c r="BD5"/>
  <c r="AV5"/>
  <c r="AW5" s="1"/>
  <c r="AX5" s="1"/>
  <c r="AU5"/>
  <c r="W9" i="2" s="1"/>
  <c r="AT5" i="1"/>
  <c r="AS5"/>
  <c r="AM5"/>
  <c r="AL5"/>
  <c r="AK5"/>
  <c r="AJ5"/>
  <c r="R9" i="2" s="1"/>
  <c r="AI5" i="1"/>
  <c r="AH5"/>
  <c r="Z5"/>
  <c r="AA5" s="1"/>
  <c r="AB5" s="1"/>
  <c r="Y5"/>
  <c r="M9" i="2" s="1"/>
  <c r="X5" i="1"/>
  <c r="W5"/>
  <c r="Q5"/>
  <c r="P5"/>
  <c r="N5"/>
  <c r="O5" s="1"/>
  <c r="H5"/>
  <c r="I5" s="1"/>
  <c r="J5" s="1"/>
  <c r="G5"/>
  <c r="F5"/>
  <c r="CC4"/>
  <c r="CB4"/>
  <c r="CA4"/>
  <c r="BZ4"/>
  <c r="BV4"/>
  <c r="BT4"/>
  <c r="BS4"/>
  <c r="BR4"/>
  <c r="BQ4"/>
  <c r="BP4"/>
  <c r="BO4"/>
  <c r="BG4"/>
  <c r="BH4" s="1"/>
  <c r="BI4" s="1"/>
  <c r="BF4"/>
  <c r="BE4"/>
  <c r="BD4"/>
  <c r="AV4"/>
  <c r="AW4" s="1"/>
  <c r="AX4" s="1"/>
  <c r="AU4"/>
  <c r="AT4"/>
  <c r="AS4"/>
  <c r="AL4"/>
  <c r="AM4" s="1"/>
  <c r="AK4"/>
  <c r="AJ4"/>
  <c r="AI4"/>
  <c r="AH4"/>
  <c r="Z4"/>
  <c r="AA4" s="1"/>
  <c r="AB4" s="1"/>
  <c r="Y4"/>
  <c r="X4"/>
  <c r="W4"/>
  <c r="Q4"/>
  <c r="P4"/>
  <c r="N4"/>
  <c r="O4" s="1"/>
  <c r="I4"/>
  <c r="J4" s="1"/>
  <c r="H4"/>
  <c r="G4"/>
  <c r="F4"/>
  <c r="BT10" i="12"/>
  <c r="BS10"/>
  <c r="BR10"/>
  <c r="BQ10"/>
  <c r="BN10"/>
  <c r="BJ10"/>
  <c r="BK10" s="1"/>
  <c r="BL10" s="1"/>
  <c r="BI10"/>
  <c r="BH10"/>
  <c r="BG10"/>
  <c r="AZ10"/>
  <c r="BA10" s="1"/>
  <c r="AY10"/>
  <c r="AX10"/>
  <c r="AW10"/>
  <c r="AP10"/>
  <c r="AQ10" s="1"/>
  <c r="AR10" s="1"/>
  <c r="AO10"/>
  <c r="AN10"/>
  <c r="AG10"/>
  <c r="AH10" s="1"/>
  <c r="AI10" s="1"/>
  <c r="AF10"/>
  <c r="AE10"/>
  <c r="X10"/>
  <c r="Y10" s="1"/>
  <c r="Z10" s="1"/>
  <c r="W10"/>
  <c r="V10"/>
  <c r="Q10"/>
  <c r="P10"/>
  <c r="O10"/>
  <c r="H10"/>
  <c r="I10" s="1"/>
  <c r="J10" s="1"/>
  <c r="G10"/>
  <c r="F10"/>
  <c r="BT9"/>
  <c r="BS9"/>
  <c r="BR9"/>
  <c r="BQ9"/>
  <c r="BN9"/>
  <c r="BK9"/>
  <c r="BL9" s="1"/>
  <c r="BJ9"/>
  <c r="BI9"/>
  <c r="BH9"/>
  <c r="BG9"/>
  <c r="AY9"/>
  <c r="AZ9" s="1"/>
  <c r="BA9" s="1"/>
  <c r="AX9"/>
  <c r="AW9"/>
  <c r="AP9"/>
  <c r="AQ9" s="1"/>
  <c r="AR9" s="1"/>
  <c r="AO9"/>
  <c r="AN9"/>
  <c r="AI9"/>
  <c r="AH9"/>
  <c r="AG9"/>
  <c r="AF9"/>
  <c r="AE9"/>
  <c r="W9"/>
  <c r="V9"/>
  <c r="P9"/>
  <c r="N9"/>
  <c r="Q9" s="1"/>
  <c r="G9"/>
  <c r="F9"/>
  <c r="BT8"/>
  <c r="BS8"/>
  <c r="BR8"/>
  <c r="BQ8"/>
  <c r="BN8"/>
  <c r="BK8"/>
  <c r="BL8" s="1"/>
  <c r="BJ8"/>
  <c r="BI8"/>
  <c r="BH8"/>
  <c r="BG8"/>
  <c r="AY8"/>
  <c r="AZ8" s="1"/>
  <c r="BA8" s="1"/>
  <c r="AX8"/>
  <c r="AW8"/>
  <c r="AP8"/>
  <c r="AQ8" s="1"/>
  <c r="AR8" s="1"/>
  <c r="AO8"/>
  <c r="AN8"/>
  <c r="AI8"/>
  <c r="AH8"/>
  <c r="AG8"/>
  <c r="AF8"/>
  <c r="AE8"/>
  <c r="X8"/>
  <c r="Y8" s="1"/>
  <c r="Z8" s="1"/>
  <c r="W8"/>
  <c r="V8"/>
  <c r="Q8"/>
  <c r="P8"/>
  <c r="O8"/>
  <c r="N8"/>
  <c r="G8"/>
  <c r="H8" s="1"/>
  <c r="I8" s="1"/>
  <c r="J8" s="1"/>
  <c r="F8"/>
  <c r="BT7"/>
  <c r="BS7"/>
  <c r="BR7"/>
  <c r="BQ7"/>
  <c r="BN7"/>
  <c r="BJ7"/>
  <c r="BK7" s="1"/>
  <c r="BL7" s="1"/>
  <c r="BI7"/>
  <c r="BH7"/>
  <c r="BG7"/>
  <c r="AY7"/>
  <c r="AZ7" s="1"/>
  <c r="BA7" s="1"/>
  <c r="AX7"/>
  <c r="AW7"/>
  <c r="AQ7"/>
  <c r="AR7" s="1"/>
  <c r="AP7"/>
  <c r="AO7"/>
  <c r="AN7"/>
  <c r="AG7"/>
  <c r="AH7" s="1"/>
  <c r="AI7" s="1"/>
  <c r="AF7"/>
  <c r="AE7"/>
  <c r="X7"/>
  <c r="Y7" s="1"/>
  <c r="Z7" s="1"/>
  <c r="W7"/>
  <c r="V7"/>
  <c r="Q7"/>
  <c r="P7"/>
  <c r="N7"/>
  <c r="O7" s="1"/>
  <c r="H7"/>
  <c r="I7" s="1"/>
  <c r="J7" s="1"/>
  <c r="G7"/>
  <c r="F7"/>
  <c r="BT6"/>
  <c r="BS6"/>
  <c r="BR6"/>
  <c r="BQ6"/>
  <c r="BN6"/>
  <c r="BI6"/>
  <c r="BH6"/>
  <c r="BG6"/>
  <c r="AX6"/>
  <c r="AW6"/>
  <c r="AP6"/>
  <c r="AQ6" s="1"/>
  <c r="AR6" s="1"/>
  <c r="AO6"/>
  <c r="AN6"/>
  <c r="AG6"/>
  <c r="AH6" s="1"/>
  <c r="AI6" s="1"/>
  <c r="AF6"/>
  <c r="AE6"/>
  <c r="W6"/>
  <c r="X6" s="1"/>
  <c r="Y6" s="1"/>
  <c r="Z6" s="1"/>
  <c r="V6"/>
  <c r="N6"/>
  <c r="G6"/>
  <c r="H6" s="1"/>
  <c r="I6" s="1"/>
  <c r="J6" s="1"/>
  <c r="F6"/>
  <c r="BT5"/>
  <c r="BS5"/>
  <c r="BR5"/>
  <c r="BQ5"/>
  <c r="BN5"/>
  <c r="BJ5"/>
  <c r="BK5" s="1"/>
  <c r="BL5" s="1"/>
  <c r="BI5"/>
  <c r="BH5"/>
  <c r="BG5"/>
  <c r="AW5"/>
  <c r="AO5"/>
  <c r="AP5" s="1"/>
  <c r="AQ5" s="1"/>
  <c r="AR5" s="1"/>
  <c r="AN5"/>
  <c r="AF5"/>
  <c r="AG5" s="1"/>
  <c r="AH5" s="1"/>
  <c r="AI5" s="1"/>
  <c r="AE5"/>
  <c r="X5"/>
  <c r="Y5" s="1"/>
  <c r="Z5" s="1"/>
  <c r="W5"/>
  <c r="V5"/>
  <c r="Q5"/>
  <c r="P5"/>
  <c r="O5"/>
  <c r="N5"/>
  <c r="G5"/>
  <c r="F5"/>
  <c r="BT4"/>
  <c r="BS4"/>
  <c r="BR4"/>
  <c r="BQ4"/>
  <c r="BN4"/>
  <c r="BJ4"/>
  <c r="BK4" s="1"/>
  <c r="BL4" s="1"/>
  <c r="BI4"/>
  <c r="BH4"/>
  <c r="BG4"/>
  <c r="AX4"/>
  <c r="AW4"/>
  <c r="AO4"/>
  <c r="AP4" s="1"/>
  <c r="AQ4" s="1"/>
  <c r="AR4" s="1"/>
  <c r="AN4"/>
  <c r="AF4"/>
  <c r="AG4" s="1"/>
  <c r="AH4" s="1"/>
  <c r="AI4" s="1"/>
  <c r="AE4"/>
  <c r="X4"/>
  <c r="Y4" s="1"/>
  <c r="Z4" s="1"/>
  <c r="W4"/>
  <c r="V4"/>
  <c r="N4"/>
  <c r="O4" s="1"/>
  <c r="G4"/>
  <c r="H4" s="1"/>
  <c r="I4" s="1"/>
  <c r="J4" s="1"/>
  <c r="F4"/>
  <c r="BQ180" i="13"/>
  <c r="BQ179"/>
  <c r="BQ178"/>
  <c r="BJ178"/>
  <c r="AH182" i="2" s="1"/>
  <c r="BI178" i="13"/>
  <c r="AG182" i="2" s="1"/>
  <c r="BH178" i="13"/>
  <c r="AF182" i="2" s="1"/>
  <c r="BG178" i="13"/>
  <c r="AE182" i="2" s="1"/>
  <c r="BQ177" i="13"/>
  <c r="BI177"/>
  <c r="AG181" i="2" s="1"/>
  <c r="BH177" i="13"/>
  <c r="AF181" i="2" s="1"/>
  <c r="BG177" i="13"/>
  <c r="AE181" i="2" s="1"/>
  <c r="BQ176" i="13"/>
  <c r="BJ176"/>
  <c r="AH180" i="2" s="1"/>
  <c r="BI176" i="13"/>
  <c r="AG180" i="2" s="1"/>
  <c r="BH176" i="13"/>
  <c r="AF180" i="2" s="1"/>
  <c r="BG176" i="13"/>
  <c r="AE180" i="2" s="1"/>
  <c r="BQ175" i="13"/>
  <c r="BI175"/>
  <c r="BH175"/>
  <c r="AF179" i="2" s="1"/>
  <c r="BG175" i="13"/>
  <c r="AE179" i="2" s="1"/>
  <c r="BQ174" i="13"/>
  <c r="BI174"/>
  <c r="AG178" i="2" s="1"/>
  <c r="BH174" i="13"/>
  <c r="AF178" i="2" s="1"/>
  <c r="BG174" i="13"/>
  <c r="BQ173"/>
  <c r="BI173"/>
  <c r="AG177" i="2" s="1"/>
  <c r="BH173" i="13"/>
  <c r="AF177" i="2" s="1"/>
  <c r="BG173" i="13"/>
  <c r="AE177" i="2" s="1"/>
  <c r="BQ172" i="13"/>
  <c r="BI172"/>
  <c r="AG176" i="2" s="1"/>
  <c r="BH172" i="13"/>
  <c r="AF176" i="2" s="1"/>
  <c r="BG172" i="13"/>
  <c r="BQ171"/>
  <c r="BR171" s="1"/>
  <c r="BI171"/>
  <c r="BH171"/>
  <c r="AF175" i="2" s="1"/>
  <c r="BG171" i="13"/>
  <c r="AE175" i="2" s="1"/>
  <c r="BQ170" i="13"/>
  <c r="BR170" s="1"/>
  <c r="BJ170"/>
  <c r="BI170"/>
  <c r="AG174" i="2" s="1"/>
  <c r="BH170" i="13"/>
  <c r="AF174" i="2" s="1"/>
  <c r="BG170" i="13"/>
  <c r="AE174" i="2" s="1"/>
  <c r="BQ169" i="13"/>
  <c r="BK169"/>
  <c r="BL169" s="1"/>
  <c r="AI173" i="2" s="1"/>
  <c r="BJ169" i="13"/>
  <c r="AH173" i="2" s="1"/>
  <c r="BI169" i="13"/>
  <c r="AG173" i="2" s="1"/>
  <c r="BH169" i="13"/>
  <c r="AF173" i="2" s="1"/>
  <c r="BG169" i="13"/>
  <c r="AE173" i="2" s="1"/>
  <c r="BQ168" i="13"/>
  <c r="BI168"/>
  <c r="AG172" i="2" s="1"/>
  <c r="BH168" i="13"/>
  <c r="AF172" i="2" s="1"/>
  <c r="BG168" i="13"/>
  <c r="BQ167"/>
  <c r="BI167"/>
  <c r="BH167"/>
  <c r="AF171" i="2" s="1"/>
  <c r="BG167" i="13"/>
  <c r="AE171" i="2" s="1"/>
  <c r="BQ166" i="13"/>
  <c r="BR166" s="1"/>
  <c r="BI166"/>
  <c r="BH166"/>
  <c r="AF170" i="2" s="1"/>
  <c r="BG166" i="13"/>
  <c r="AE170" i="2" s="1"/>
  <c r="BQ165" i="13"/>
  <c r="BI165"/>
  <c r="AG169" i="2" s="1"/>
  <c r="BH165" i="13"/>
  <c r="AF169" i="2" s="1"/>
  <c r="BG165" i="13"/>
  <c r="AE169" i="2" s="1"/>
  <c r="BQ164" i="13"/>
  <c r="BR164" s="1"/>
  <c r="BT164" s="1"/>
  <c r="BD168" i="2" s="1"/>
  <c r="BJ164" i="13"/>
  <c r="AH168" i="2" s="1"/>
  <c r="BI164" i="13"/>
  <c r="AG168" i="2" s="1"/>
  <c r="BH164" i="13"/>
  <c r="AF168" i="2" s="1"/>
  <c r="BG164" i="13"/>
  <c r="AE168" i="2" s="1"/>
  <c r="BQ163" i="13"/>
  <c r="BI163"/>
  <c r="BH163"/>
  <c r="AF167" i="2" s="1"/>
  <c r="BG163" i="13"/>
  <c r="AE167" i="2" s="1"/>
  <c r="BQ162" i="13"/>
  <c r="BR162" s="1"/>
  <c r="BI162"/>
  <c r="AG166" i="2" s="1"/>
  <c r="BH162" i="13"/>
  <c r="AF166" i="2" s="1"/>
  <c r="BG162" i="13"/>
  <c r="AE166" i="2" s="1"/>
  <c r="BQ161" i="13"/>
  <c r="BI161"/>
  <c r="AG165" i="2" s="1"/>
  <c r="BH161" i="13"/>
  <c r="AF165" i="2" s="1"/>
  <c r="BG161" i="13"/>
  <c r="AE165" i="2" s="1"/>
  <c r="BQ160" i="13"/>
  <c r="BR160" s="1"/>
  <c r="BI160"/>
  <c r="AG164" i="2" s="1"/>
  <c r="BH160" i="13"/>
  <c r="AF164" i="2" s="1"/>
  <c r="BG160" i="13"/>
  <c r="BQ159"/>
  <c r="BR159" s="1"/>
  <c r="BI159"/>
  <c r="BH159"/>
  <c r="AF163" i="2" s="1"/>
  <c r="BG159" i="13"/>
  <c r="AE163" i="2" s="1"/>
  <c r="BQ158" i="13"/>
  <c r="BR158" s="1"/>
  <c r="BJ158"/>
  <c r="BI158"/>
  <c r="AG162" i="2" s="1"/>
  <c r="BH158" i="13"/>
  <c r="AF162" i="2" s="1"/>
  <c r="BG158" i="13"/>
  <c r="AE162" i="2" s="1"/>
  <c r="BQ157" i="13"/>
  <c r="BI157"/>
  <c r="AG161" i="2" s="1"/>
  <c r="BH157" i="13"/>
  <c r="AF161" i="2" s="1"/>
  <c r="BG157" i="13"/>
  <c r="AE161" i="2" s="1"/>
  <c r="BQ156" i="13"/>
  <c r="BJ156"/>
  <c r="AH160" i="2" s="1"/>
  <c r="BI156" i="13"/>
  <c r="AG160" i="2" s="1"/>
  <c r="BH156" i="13"/>
  <c r="AF160" i="2" s="1"/>
  <c r="BG156" i="13"/>
  <c r="AE160" i="2" s="1"/>
  <c r="BQ155" i="13"/>
  <c r="BR155" s="1"/>
  <c r="BI155"/>
  <c r="BH155"/>
  <c r="AF159" i="2" s="1"/>
  <c r="BG155" i="13"/>
  <c r="AE159" i="2" s="1"/>
  <c r="BQ154" i="13"/>
  <c r="BR154" s="1"/>
  <c r="BI154"/>
  <c r="AG158" i="2" s="1"/>
  <c r="BH154" i="13"/>
  <c r="BG154"/>
  <c r="AE158" i="2" s="1"/>
  <c r="BQ153" i="13"/>
  <c r="BR153" s="1"/>
  <c r="BS153" s="1"/>
  <c r="BN153"/>
  <c r="AP157" i="2" s="1"/>
  <c r="BI153" i="13"/>
  <c r="AG157" i="2" s="1"/>
  <c r="BH153" i="13"/>
  <c r="AF157" i="2" s="1"/>
  <c r="BG153" i="13"/>
  <c r="AE157" i="2" s="1"/>
  <c r="AX153" i="13"/>
  <c r="AA157" i="2" s="1"/>
  <c r="AW153" i="13"/>
  <c r="Z157" i="2" s="1"/>
  <c r="AO153" i="13"/>
  <c r="V157" i="2" s="1"/>
  <c r="AN153" i="13"/>
  <c r="U157" i="2" s="1"/>
  <c r="AF153" i="13"/>
  <c r="Q157" i="2" s="1"/>
  <c r="AE153" i="13"/>
  <c r="W153"/>
  <c r="L157" i="2" s="1"/>
  <c r="V153" i="13"/>
  <c r="K157" i="2" s="1"/>
  <c r="N153" i="13"/>
  <c r="H157" i="2" s="1"/>
  <c r="G153" i="13"/>
  <c r="E157" i="2" s="1"/>
  <c r="F153" i="13"/>
  <c r="D157" i="2" s="1"/>
  <c r="BQ152" i="13"/>
  <c r="BN152"/>
  <c r="AP156" i="2" s="1"/>
  <c r="BI152" i="13"/>
  <c r="BH152"/>
  <c r="AF156" i="2" s="1"/>
  <c r="BG152" i="13"/>
  <c r="AE156" i="2" s="1"/>
  <c r="AX152" i="13"/>
  <c r="AA156" i="2" s="1"/>
  <c r="AW152" i="13"/>
  <c r="AO152"/>
  <c r="AN152"/>
  <c r="U156" i="2" s="1"/>
  <c r="AF152" i="13"/>
  <c r="AE152"/>
  <c r="P156" i="2" s="1"/>
  <c r="W152" i="13"/>
  <c r="L156" i="2" s="1"/>
  <c r="V152" i="13"/>
  <c r="K156" i="2" s="1"/>
  <c r="N152" i="13"/>
  <c r="H156" i="2" s="1"/>
  <c r="G152" i="13"/>
  <c r="E156" i="2" s="1"/>
  <c r="F152" i="13"/>
  <c r="D156" i="2" s="1"/>
  <c r="BQ151" i="13"/>
  <c r="BR151" s="1"/>
  <c r="BT151" s="1"/>
  <c r="BD155" i="2" s="1"/>
  <c r="BN151" i="13"/>
  <c r="AP155" i="2" s="1"/>
  <c r="BJ151" i="13"/>
  <c r="AH155" i="2" s="1"/>
  <c r="BI151" i="13"/>
  <c r="AG155" i="2" s="1"/>
  <c r="BH151" i="13"/>
  <c r="AF155" i="2" s="1"/>
  <c r="BG151" i="13"/>
  <c r="AE155" i="2" s="1"/>
  <c r="AY151" i="13"/>
  <c r="AC155" i="2" s="1"/>
  <c r="AX151" i="13"/>
  <c r="AA155" i="2" s="1"/>
  <c r="AW151" i="13"/>
  <c r="Z155" i="2" s="1"/>
  <c r="AP151" i="13"/>
  <c r="X155" i="2" s="1"/>
  <c r="AO151" i="13"/>
  <c r="V155" i="2" s="1"/>
  <c r="AN151" i="13"/>
  <c r="U155" i="2" s="1"/>
  <c r="AG151" i="13"/>
  <c r="AF151"/>
  <c r="Q155" i="2" s="1"/>
  <c r="AE151" i="13"/>
  <c r="P155" i="2" s="1"/>
  <c r="X151" i="13"/>
  <c r="W151"/>
  <c r="L155" i="2" s="1"/>
  <c r="V151" i="13"/>
  <c r="K155" i="2" s="1"/>
  <c r="Q151" i="13"/>
  <c r="J155" i="2" s="1"/>
  <c r="P151" i="13"/>
  <c r="N151"/>
  <c r="H151"/>
  <c r="G151"/>
  <c r="E155" i="2" s="1"/>
  <c r="F151" i="13"/>
  <c r="D155" i="2" s="1"/>
  <c r="BQ150" i="13"/>
  <c r="BN150"/>
  <c r="AP154" i="2" s="1"/>
  <c r="BI150" i="13"/>
  <c r="AG154" i="2" s="1"/>
  <c r="BH150" i="13"/>
  <c r="BG150"/>
  <c r="AE154" i="2" s="1"/>
  <c r="AX150" i="13"/>
  <c r="AA154" i="2" s="1"/>
  <c r="AW150" i="13"/>
  <c r="Z154" i="2" s="1"/>
  <c r="AO150" i="13"/>
  <c r="V154" i="2" s="1"/>
  <c r="AN150" i="13"/>
  <c r="U154" i="2" s="1"/>
  <c r="AF150" i="13"/>
  <c r="AE150"/>
  <c r="P154" i="2" s="1"/>
  <c r="W150" i="13"/>
  <c r="L154" i="2" s="1"/>
  <c r="V150" i="13"/>
  <c r="N150"/>
  <c r="G150"/>
  <c r="E154" i="2" s="1"/>
  <c r="F150" i="13"/>
  <c r="D154" i="2" s="1"/>
  <c r="BQ149" i="13"/>
  <c r="BN149"/>
  <c r="AP153" i="2" s="1"/>
  <c r="BI149" i="13"/>
  <c r="AG153" i="2" s="1"/>
  <c r="BH149" i="13"/>
  <c r="AF153" i="2" s="1"/>
  <c r="BG149" i="13"/>
  <c r="AE153" i="2" s="1"/>
  <c r="AX149" i="13"/>
  <c r="AA153" i="2" s="1"/>
  <c r="AW149" i="13"/>
  <c r="Z153" i="2" s="1"/>
  <c r="AO149" i="13"/>
  <c r="V153" i="2" s="1"/>
  <c r="AN149" i="13"/>
  <c r="U153" i="2" s="1"/>
  <c r="AF149" i="13"/>
  <c r="AE149"/>
  <c r="P153" i="2" s="1"/>
  <c r="W149" i="13"/>
  <c r="L153" i="2" s="1"/>
  <c r="V149" i="13"/>
  <c r="K153" i="2" s="1"/>
  <c r="N149" i="13"/>
  <c r="Q149" s="1"/>
  <c r="J153" i="2" s="1"/>
  <c r="G149" i="13"/>
  <c r="E153" i="2" s="1"/>
  <c r="F149" i="13"/>
  <c r="D153" i="2" s="1"/>
  <c r="BQ148" i="13"/>
  <c r="BN148"/>
  <c r="AP152" i="2" s="1"/>
  <c r="BI148" i="13"/>
  <c r="AG152" i="2" s="1"/>
  <c r="BH148" i="13"/>
  <c r="AF152" i="2" s="1"/>
  <c r="BG148" i="13"/>
  <c r="AE152" i="2" s="1"/>
  <c r="AX148" i="13"/>
  <c r="AA152" i="2" s="1"/>
  <c r="AW148" i="13"/>
  <c r="Z152" i="2" s="1"/>
  <c r="AO148" i="13"/>
  <c r="V152" i="2" s="1"/>
  <c r="AN148" i="13"/>
  <c r="U152" i="2" s="1"/>
  <c r="AF148" i="13"/>
  <c r="Q152" i="2" s="1"/>
  <c r="AE148" i="13"/>
  <c r="W148"/>
  <c r="L152" i="2" s="1"/>
  <c r="V148" i="13"/>
  <c r="K152" i="2" s="1"/>
  <c r="N148" i="13"/>
  <c r="Q148" s="1"/>
  <c r="J152" i="2" s="1"/>
  <c r="G148" i="13"/>
  <c r="E152" i="2" s="1"/>
  <c r="F148" i="13"/>
  <c r="D152" i="2" s="1"/>
  <c r="BQ147" i="13"/>
  <c r="BN147"/>
  <c r="AP151" i="2" s="1"/>
  <c r="BI147" i="13"/>
  <c r="AG151" i="2" s="1"/>
  <c r="BH147" i="13"/>
  <c r="AF151" i="2" s="1"/>
  <c r="BG147" i="13"/>
  <c r="AX147"/>
  <c r="AA151" i="2" s="1"/>
  <c r="AW147" i="13"/>
  <c r="AO147"/>
  <c r="V151" i="2" s="1"/>
  <c r="AN147" i="13"/>
  <c r="U151" i="2" s="1"/>
  <c r="AF147" i="13"/>
  <c r="AE147"/>
  <c r="P151" i="2" s="1"/>
  <c r="W147" i="13"/>
  <c r="L151" i="2" s="1"/>
  <c r="V147" i="13"/>
  <c r="K151" i="2" s="1"/>
  <c r="N147" i="13"/>
  <c r="H151" i="2" s="1"/>
  <c r="G147" i="13"/>
  <c r="E151" i="2" s="1"/>
  <c r="F147" i="13"/>
  <c r="D151" i="2" s="1"/>
  <c r="BQ146" i="13"/>
  <c r="BN146"/>
  <c r="AP150" i="2" s="1"/>
  <c r="BI146" i="13"/>
  <c r="AG150" i="2" s="1"/>
  <c r="BH146" i="13"/>
  <c r="AF150" i="2" s="1"/>
  <c r="BG146" i="13"/>
  <c r="AE150" i="2" s="1"/>
  <c r="AX146" i="13"/>
  <c r="AA150" i="2" s="1"/>
  <c r="AW146" i="13"/>
  <c r="Z150" i="2" s="1"/>
  <c r="AO146" i="13"/>
  <c r="V150" i="2" s="1"/>
  <c r="AN146" i="13"/>
  <c r="U150" i="2" s="1"/>
  <c r="AF146" i="13"/>
  <c r="Q150" i="2" s="1"/>
  <c r="AE146" i="13"/>
  <c r="P150" i="2" s="1"/>
  <c r="W146" i="13"/>
  <c r="L150" i="2" s="1"/>
  <c r="V146" i="13"/>
  <c r="N146"/>
  <c r="G146"/>
  <c r="E150" i="2" s="1"/>
  <c r="F146" i="13"/>
  <c r="D150" i="2" s="1"/>
  <c r="BQ145" i="13"/>
  <c r="BR145" s="1"/>
  <c r="BN145"/>
  <c r="AP149" i="2" s="1"/>
  <c r="BI145" i="13"/>
  <c r="BH145"/>
  <c r="AF149" i="2" s="1"/>
  <c r="BG145" i="13"/>
  <c r="AE149" i="2" s="1"/>
  <c r="AX145" i="13"/>
  <c r="AA149" i="2" s="1"/>
  <c r="AW145" i="13"/>
  <c r="Z149" i="2" s="1"/>
  <c r="AO145" i="13"/>
  <c r="V149" i="2" s="1"/>
  <c r="AN145" i="13"/>
  <c r="U149" i="2" s="1"/>
  <c r="AF145" i="13"/>
  <c r="Q149" i="2" s="1"/>
  <c r="AE145" i="13"/>
  <c r="P149" i="2" s="1"/>
  <c r="W145" i="13"/>
  <c r="V145"/>
  <c r="K149" i="2" s="1"/>
  <c r="N145" i="13"/>
  <c r="H149" i="2" s="1"/>
  <c r="G145" i="13"/>
  <c r="E149" i="2" s="1"/>
  <c r="F145" i="13"/>
  <c r="D149" i="2" s="1"/>
  <c r="BQ144" i="13"/>
  <c r="BN144"/>
  <c r="AP148" i="2" s="1"/>
  <c r="BI144" i="13"/>
  <c r="AG148" i="2" s="1"/>
  <c r="BH144" i="13"/>
  <c r="AF148" i="2" s="1"/>
  <c r="BG144" i="13"/>
  <c r="AX144"/>
  <c r="AA148" i="2" s="1"/>
  <c r="AW144" i="13"/>
  <c r="Z148" i="2" s="1"/>
  <c r="AO144" i="13"/>
  <c r="V148" i="2" s="1"/>
  <c r="AN144" i="13"/>
  <c r="U148" i="2" s="1"/>
  <c r="AF144" i="13"/>
  <c r="AE144"/>
  <c r="P148" i="2" s="1"/>
  <c r="W144" i="13"/>
  <c r="L148" i="2" s="1"/>
  <c r="V144" i="13"/>
  <c r="K148" i="2" s="1"/>
  <c r="N144" i="13"/>
  <c r="G144"/>
  <c r="E148" i="2" s="1"/>
  <c r="F144" i="13"/>
  <c r="BQ143"/>
  <c r="BN143"/>
  <c r="AP147" i="2" s="1"/>
  <c r="BI143" i="13"/>
  <c r="AG147" i="2" s="1"/>
  <c r="BH143" i="13"/>
  <c r="AF147" i="2" s="1"/>
  <c r="BG143" i="13"/>
  <c r="AE147" i="2" s="1"/>
  <c r="AX143" i="13"/>
  <c r="AW143"/>
  <c r="Z147" i="2" s="1"/>
  <c r="AO143" i="13"/>
  <c r="V147" i="2" s="1"/>
  <c r="AN143" i="13"/>
  <c r="AF143"/>
  <c r="Q147" i="2" s="1"/>
  <c r="AE143" i="13"/>
  <c r="P147" i="2" s="1"/>
  <c r="W143" i="13"/>
  <c r="V143"/>
  <c r="K147" i="2" s="1"/>
  <c r="N143" i="13"/>
  <c r="Q143" s="1"/>
  <c r="J147" i="2" s="1"/>
  <c r="G143" i="13"/>
  <c r="E147" i="2" s="1"/>
  <c r="F143" i="13"/>
  <c r="D147" i="2" s="1"/>
  <c r="BQ142" i="13"/>
  <c r="BR142" s="1"/>
  <c r="BN142"/>
  <c r="AP146" i="2" s="1"/>
  <c r="BI142" i="13"/>
  <c r="AG146" i="2" s="1"/>
  <c r="BH142" i="13"/>
  <c r="AF146" i="2" s="1"/>
  <c r="BG142" i="13"/>
  <c r="AE146" i="2" s="1"/>
  <c r="AX142" i="13"/>
  <c r="AW142"/>
  <c r="Z146" i="2" s="1"/>
  <c r="AO142" i="13"/>
  <c r="V146" i="2" s="1"/>
  <c r="AN142" i="13"/>
  <c r="U146" i="2" s="1"/>
  <c r="AF142" i="13"/>
  <c r="Q146" i="2" s="1"/>
  <c r="AE142" i="13"/>
  <c r="W142"/>
  <c r="L146" i="2" s="1"/>
  <c r="V142" i="13"/>
  <c r="N142"/>
  <c r="H146" i="2" s="1"/>
  <c r="G142" i="13"/>
  <c r="E146" i="2" s="1"/>
  <c r="F142" i="13"/>
  <c r="D146" i="2" s="1"/>
  <c r="BQ141" i="13"/>
  <c r="BN141"/>
  <c r="AP145" i="2" s="1"/>
  <c r="BJ141" i="13"/>
  <c r="BI141"/>
  <c r="AG145" i="2" s="1"/>
  <c r="BH141" i="13"/>
  <c r="AF145" i="2" s="1"/>
  <c r="BG141" i="13"/>
  <c r="AE145" i="2" s="1"/>
  <c r="AX141" i="13"/>
  <c r="AW141"/>
  <c r="Z145" i="2" s="1"/>
  <c r="AO141" i="13"/>
  <c r="V145" i="2" s="1"/>
  <c r="AN141" i="13"/>
  <c r="AF141"/>
  <c r="AE141"/>
  <c r="P145" i="2" s="1"/>
  <c r="W141" i="13"/>
  <c r="L145" i="2" s="1"/>
  <c r="V141" i="13"/>
  <c r="N141"/>
  <c r="P141" s="1"/>
  <c r="G141"/>
  <c r="F141"/>
  <c r="D145" i="2" s="1"/>
  <c r="BS140" i="13"/>
  <c r="BQ140"/>
  <c r="BR140" s="1"/>
  <c r="BN140"/>
  <c r="AP144" i="2" s="1"/>
  <c r="BI140" i="13"/>
  <c r="AG144" i="2" s="1"/>
  <c r="BH140" i="13"/>
  <c r="BG140"/>
  <c r="AE144" i="2" s="1"/>
  <c r="AX140" i="13"/>
  <c r="AW140"/>
  <c r="Z144" i="2" s="1"/>
  <c r="AO140" i="13"/>
  <c r="AN140"/>
  <c r="U144" i="2" s="1"/>
  <c r="AF140" i="13"/>
  <c r="Q144" i="2" s="1"/>
  <c r="AE140" i="13"/>
  <c r="W140"/>
  <c r="V140"/>
  <c r="K144" i="2" s="1"/>
  <c r="N140" i="13"/>
  <c r="P140" s="1"/>
  <c r="G140"/>
  <c r="E144" i="2" s="1"/>
  <c r="F140" i="13"/>
  <c r="D144" i="2" s="1"/>
  <c r="BQ139" i="13"/>
  <c r="BN139"/>
  <c r="AP143" i="2" s="1"/>
  <c r="BJ139" i="13"/>
  <c r="AH143" i="2" s="1"/>
  <c r="BI139" i="13"/>
  <c r="AG143" i="2" s="1"/>
  <c r="BH139" i="13"/>
  <c r="AF143" i="2" s="1"/>
  <c r="BG139" i="13"/>
  <c r="AE143" i="2" s="1"/>
  <c r="AX139" i="13"/>
  <c r="AA143" i="2" s="1"/>
  <c r="AW139" i="13"/>
  <c r="AO139"/>
  <c r="V143" i="2" s="1"/>
  <c r="AN139" i="13"/>
  <c r="U143" i="2" s="1"/>
  <c r="AF139" i="13"/>
  <c r="Q143" i="2" s="1"/>
  <c r="AE139" i="13"/>
  <c r="P143" i="2" s="1"/>
  <c r="W139" i="13"/>
  <c r="L143" i="2" s="1"/>
  <c r="V139" i="13"/>
  <c r="N139"/>
  <c r="H143" i="2" s="1"/>
  <c r="G139" i="13"/>
  <c r="E143" i="2" s="1"/>
  <c r="F139" i="13"/>
  <c r="BQ138"/>
  <c r="BN138"/>
  <c r="AP142" i="2" s="1"/>
  <c r="BJ138" i="13"/>
  <c r="AH142" i="2" s="1"/>
  <c r="BI138" i="13"/>
  <c r="AG142" i="2" s="1"/>
  <c r="BH138" i="13"/>
  <c r="AF142" i="2" s="1"/>
  <c r="BG138" i="13"/>
  <c r="AE142" i="2" s="1"/>
  <c r="AX138" i="13"/>
  <c r="AA142" i="2" s="1"/>
  <c r="AW138" i="13"/>
  <c r="Z142" i="2" s="1"/>
  <c r="AO138" i="13"/>
  <c r="AN138"/>
  <c r="U142" i="2" s="1"/>
  <c r="AF138" i="13"/>
  <c r="Q142" i="2" s="1"/>
  <c r="AE138" i="13"/>
  <c r="P142" i="2" s="1"/>
  <c r="W138" i="13"/>
  <c r="V138"/>
  <c r="K142" i="2" s="1"/>
  <c r="N138" i="13"/>
  <c r="H142" i="2" s="1"/>
  <c r="G138" i="13"/>
  <c r="F138"/>
  <c r="D142" i="2" s="1"/>
  <c r="BQ137" i="13"/>
  <c r="BR137" s="1"/>
  <c r="BT137" s="1"/>
  <c r="BD141" i="2" s="1"/>
  <c r="BN137" i="13"/>
  <c r="AP141" i="2" s="1"/>
  <c r="BJ137" i="13"/>
  <c r="AH141" i="2" s="1"/>
  <c r="BI137" i="13"/>
  <c r="AG141" i="2" s="1"/>
  <c r="BH137" i="13"/>
  <c r="AF141" i="2" s="1"/>
  <c r="BG137" i="13"/>
  <c r="AE141" i="2" s="1"/>
  <c r="AX137" i="13"/>
  <c r="AA141" i="2" s="1"/>
  <c r="AW137" i="13"/>
  <c r="Z141" i="2" s="1"/>
  <c r="AO137" i="13"/>
  <c r="V141" i="2" s="1"/>
  <c r="AN137" i="13"/>
  <c r="U141" i="2" s="1"/>
  <c r="AF137" i="13"/>
  <c r="Q141" i="2" s="1"/>
  <c r="AE137" i="13"/>
  <c r="P141" i="2" s="1"/>
  <c r="W137" i="13"/>
  <c r="L141" i="2" s="1"/>
  <c r="V137" i="13"/>
  <c r="P137"/>
  <c r="N137"/>
  <c r="Q137" s="1"/>
  <c r="J141" i="2" s="1"/>
  <c r="G137" i="13"/>
  <c r="E141" i="2" s="1"/>
  <c r="F137" i="13"/>
  <c r="BQ136"/>
  <c r="BN136"/>
  <c r="AP140" i="2" s="1"/>
  <c r="BJ136" i="13"/>
  <c r="AH140" i="2" s="1"/>
  <c r="BI136" i="13"/>
  <c r="AG140" i="2" s="1"/>
  <c r="BH136" i="13"/>
  <c r="AF140" i="2" s="1"/>
  <c r="BG136" i="13"/>
  <c r="AE140" i="2" s="1"/>
  <c r="AY136" i="13"/>
  <c r="AX136"/>
  <c r="AA140" i="2" s="1"/>
  <c r="AW136" i="13"/>
  <c r="Z140" i="2" s="1"/>
  <c r="AP136" i="13"/>
  <c r="X140" i="2" s="1"/>
  <c r="AO136" i="13"/>
  <c r="V140" i="2" s="1"/>
  <c r="AN136" i="13"/>
  <c r="U140" i="2" s="1"/>
  <c r="AG136" i="13"/>
  <c r="S140" i="2" s="1"/>
  <c r="AF136" i="13"/>
  <c r="Q140" i="2" s="1"/>
  <c r="AE136" i="13"/>
  <c r="P140" i="2" s="1"/>
  <c r="X136" i="13"/>
  <c r="W136"/>
  <c r="L140" i="2" s="1"/>
  <c r="V136" i="13"/>
  <c r="K140" i="2" s="1"/>
  <c r="N136" i="13"/>
  <c r="H136"/>
  <c r="G136"/>
  <c r="E140" i="2" s="1"/>
  <c r="F136" i="13"/>
  <c r="D140" i="2" s="1"/>
  <c r="BQ135" i="13"/>
  <c r="BN135"/>
  <c r="AP139" i="2" s="1"/>
  <c r="BI135" i="13"/>
  <c r="AG139" i="2" s="1"/>
  <c r="BH135" i="13"/>
  <c r="AF139" i="2" s="1"/>
  <c r="BG135" i="13"/>
  <c r="AX135"/>
  <c r="AA139" i="2" s="1"/>
  <c r="AW135" i="13"/>
  <c r="AO135"/>
  <c r="V139" i="2" s="1"/>
  <c r="AN135" i="13"/>
  <c r="AF135"/>
  <c r="Q139" i="2" s="1"/>
  <c r="AE135" i="13"/>
  <c r="W135"/>
  <c r="L139" i="2" s="1"/>
  <c r="V135" i="13"/>
  <c r="K139" i="2" s="1"/>
  <c r="N135" i="13"/>
  <c r="H139" i="2" s="1"/>
  <c r="G135" i="13"/>
  <c r="E139" i="2" s="1"/>
  <c r="F135" i="13"/>
  <c r="BQ134"/>
  <c r="BN134"/>
  <c r="AP138" i="2" s="1"/>
  <c r="BI134" i="13"/>
  <c r="AG138" i="2" s="1"/>
  <c r="BH134" i="13"/>
  <c r="AF138" i="2" s="1"/>
  <c r="BG134" i="13"/>
  <c r="AE138" i="2" s="1"/>
  <c r="AX134" i="13"/>
  <c r="AA138" i="2" s="1"/>
  <c r="AW134" i="13"/>
  <c r="Z138" i="2" s="1"/>
  <c r="AO134" i="13"/>
  <c r="V138" i="2" s="1"/>
  <c r="AN134" i="13"/>
  <c r="U138" i="2" s="1"/>
  <c r="AG134" i="13"/>
  <c r="AF134"/>
  <c r="Q138" i="2" s="1"/>
  <c r="AE134" i="13"/>
  <c r="P138" i="2" s="1"/>
  <c r="W134" i="13"/>
  <c r="V134"/>
  <c r="K138" i="2" s="1"/>
  <c r="N134" i="13"/>
  <c r="H138" i="2" s="1"/>
  <c r="G134" i="13"/>
  <c r="E138" i="2" s="1"/>
  <c r="F134" i="13"/>
  <c r="D138" i="2" s="1"/>
  <c r="BQ133" i="13"/>
  <c r="BN133"/>
  <c r="AP137" i="2" s="1"/>
  <c r="BI133" i="13"/>
  <c r="AG137" i="2" s="1"/>
  <c r="BH133" i="13"/>
  <c r="AF137" i="2" s="1"/>
  <c r="BG133" i="13"/>
  <c r="AE137" i="2" s="1"/>
  <c r="AX133" i="13"/>
  <c r="AA137" i="2" s="1"/>
  <c r="AW133" i="13"/>
  <c r="Z137" i="2" s="1"/>
  <c r="AO133" i="13"/>
  <c r="V137" i="2" s="1"/>
  <c r="AN133" i="13"/>
  <c r="U137" i="2" s="1"/>
  <c r="AF133" i="13"/>
  <c r="Q137" i="2" s="1"/>
  <c r="AE133" i="13"/>
  <c r="P137" i="2" s="1"/>
  <c r="W133" i="13"/>
  <c r="L137" i="2" s="1"/>
  <c r="V133" i="13"/>
  <c r="K137" i="2" s="1"/>
  <c r="Q133" i="13"/>
  <c r="J137" i="2" s="1"/>
  <c r="P133" i="13"/>
  <c r="N133"/>
  <c r="H137" i="2" s="1"/>
  <c r="G133" i="13"/>
  <c r="E137" i="2" s="1"/>
  <c r="F133" i="13"/>
  <c r="D137" i="2" s="1"/>
  <c r="BQ132" i="13"/>
  <c r="BN132"/>
  <c r="AP136" i="2" s="1"/>
  <c r="BI132" i="13"/>
  <c r="AG136" i="2" s="1"/>
  <c r="BH132" i="13"/>
  <c r="AF136" i="2" s="1"/>
  <c r="BG132" i="13"/>
  <c r="AX132"/>
  <c r="AA136" i="2" s="1"/>
  <c r="AW132" i="13"/>
  <c r="AO132"/>
  <c r="AN132"/>
  <c r="U136" i="2" s="1"/>
  <c r="AF132" i="13"/>
  <c r="Q136" i="2" s="1"/>
  <c r="AE132" i="13"/>
  <c r="P136" i="2" s="1"/>
  <c r="W132" i="13"/>
  <c r="L136" i="2" s="1"/>
  <c r="V132" i="13"/>
  <c r="K136" i="2" s="1"/>
  <c r="N132" i="13"/>
  <c r="H136" i="2" s="1"/>
  <c r="G132" i="13"/>
  <c r="E136" i="2" s="1"/>
  <c r="F132" i="13"/>
  <c r="D136" i="2" s="1"/>
  <c r="BQ131" i="13"/>
  <c r="BR131" s="1"/>
  <c r="BN131"/>
  <c r="AP135" i="2" s="1"/>
  <c r="BI131" i="13"/>
  <c r="AG135" i="2" s="1"/>
  <c r="BH131" i="13"/>
  <c r="AF135" i="2" s="1"/>
  <c r="BG131" i="13"/>
  <c r="AE135" i="2" s="1"/>
  <c r="AX131" i="13"/>
  <c r="AA135" i="2" s="1"/>
  <c r="AW131" i="13"/>
  <c r="Z135" i="2" s="1"/>
  <c r="AO131" i="13"/>
  <c r="V135" i="2" s="1"/>
  <c r="AN131" i="13"/>
  <c r="U135" i="2" s="1"/>
  <c r="AF131" i="13"/>
  <c r="Q135" i="2" s="1"/>
  <c r="AE131" i="13"/>
  <c r="P135" i="2" s="1"/>
  <c r="W131" i="13"/>
  <c r="L135" i="2" s="1"/>
  <c r="V131" i="13"/>
  <c r="K135" i="2" s="1"/>
  <c r="N131" i="13"/>
  <c r="G131"/>
  <c r="E135" i="2" s="1"/>
  <c r="F131" i="13"/>
  <c r="D135" i="2" s="1"/>
  <c r="BQ130" i="13"/>
  <c r="BR130" s="1"/>
  <c r="BN130"/>
  <c r="AP134" i="2" s="1"/>
  <c r="BI130" i="13"/>
  <c r="BH130"/>
  <c r="AF134" i="2" s="1"/>
  <c r="BG130" i="13"/>
  <c r="AE134" i="2" s="1"/>
  <c r="AX130" i="13"/>
  <c r="AW130"/>
  <c r="Z134" i="2" s="1"/>
  <c r="AO130" i="13"/>
  <c r="V134" i="2" s="1"/>
  <c r="AN130" i="13"/>
  <c r="U134" i="2" s="1"/>
  <c r="AF130" i="13"/>
  <c r="AE130"/>
  <c r="P134" i="2" s="1"/>
  <c r="W130" i="13"/>
  <c r="L134" i="2" s="1"/>
  <c r="V130" i="13"/>
  <c r="K134" i="2" s="1"/>
  <c r="N130" i="13"/>
  <c r="H134" i="2" s="1"/>
  <c r="G130" i="13"/>
  <c r="E134" i="2" s="1"/>
  <c r="F130" i="13"/>
  <c r="BQ129"/>
  <c r="BN129"/>
  <c r="AP133" i="2" s="1"/>
  <c r="BI129" i="13"/>
  <c r="AG133" i="2" s="1"/>
  <c r="BH129" i="13"/>
  <c r="AF133" i="2" s="1"/>
  <c r="BG129" i="13"/>
  <c r="AE133" i="2" s="1"/>
  <c r="AX129" i="13"/>
  <c r="AA133" i="2" s="1"/>
  <c r="AW129" i="13"/>
  <c r="AO129"/>
  <c r="AN129"/>
  <c r="U133" i="2" s="1"/>
  <c r="AF129" i="13"/>
  <c r="AE129"/>
  <c r="P133" i="2" s="1"/>
  <c r="W129" i="13"/>
  <c r="L133" i="2" s="1"/>
  <c r="V129" i="13"/>
  <c r="K133" i="2" s="1"/>
  <c r="N129" i="13"/>
  <c r="H133" i="2" s="1"/>
  <c r="G129" i="13"/>
  <c r="E133" i="2" s="1"/>
  <c r="F129" i="13"/>
  <c r="D133" i="2" s="1"/>
  <c r="BQ128" i="13"/>
  <c r="BR128" s="1"/>
  <c r="BN128"/>
  <c r="AP132" i="2" s="1"/>
  <c r="BI128" i="13"/>
  <c r="AG132" i="2" s="1"/>
  <c r="BH128" i="13"/>
  <c r="AF132" i="2" s="1"/>
  <c r="BG128" i="13"/>
  <c r="AE132" i="2" s="1"/>
  <c r="AX128" i="13"/>
  <c r="AW128"/>
  <c r="Z132" i="2" s="1"/>
  <c r="AO128" i="13"/>
  <c r="V132" i="2" s="1"/>
  <c r="AN128" i="13"/>
  <c r="AF128"/>
  <c r="Q132" i="2" s="1"/>
  <c r="AE128" i="13"/>
  <c r="P132" i="2" s="1"/>
  <c r="W128" i="13"/>
  <c r="L132" i="2" s="1"/>
  <c r="V128" i="13"/>
  <c r="K132" i="2" s="1"/>
  <c r="N128" i="13"/>
  <c r="O128" s="1"/>
  <c r="I132" i="2" s="1"/>
  <c r="G128" i="13"/>
  <c r="E132" i="2" s="1"/>
  <c r="F128" i="13"/>
  <c r="D132" i="2" s="1"/>
  <c r="BQ127" i="13"/>
  <c r="BN127"/>
  <c r="AP131" i="2" s="1"/>
  <c r="BI127" i="13"/>
  <c r="AG131" i="2" s="1"/>
  <c r="BH127" i="13"/>
  <c r="AF131" i="2" s="1"/>
  <c r="BG127" i="13"/>
  <c r="AE131" i="2" s="1"/>
  <c r="AX127" i="13"/>
  <c r="AA131" i="2" s="1"/>
  <c r="AW127" i="13"/>
  <c r="AO127"/>
  <c r="AN127"/>
  <c r="U131" i="2" s="1"/>
  <c r="AF127" i="13"/>
  <c r="Q131" i="2" s="1"/>
  <c r="AE127" i="13"/>
  <c r="P131" i="2" s="1"/>
  <c r="W127" i="13"/>
  <c r="V127"/>
  <c r="K131" i="2" s="1"/>
  <c r="N127" i="13"/>
  <c r="G127"/>
  <c r="E131" i="2" s="1"/>
  <c r="F127" i="13"/>
  <c r="BQ126"/>
  <c r="BN126"/>
  <c r="AP130" i="2" s="1"/>
  <c r="BI126" i="13"/>
  <c r="AG130" i="2" s="1"/>
  <c r="BH126" i="13"/>
  <c r="AF130" i="2" s="1"/>
  <c r="BG126" i="13"/>
  <c r="AE130" i="2" s="1"/>
  <c r="AX126" i="13"/>
  <c r="AW126"/>
  <c r="Z130" i="2" s="1"/>
  <c r="AO126" i="13"/>
  <c r="AN126"/>
  <c r="U130" i="2" s="1"/>
  <c r="AF126" i="13"/>
  <c r="Q130" i="2" s="1"/>
  <c r="AE126" i="13"/>
  <c r="W126"/>
  <c r="L130" i="2" s="1"/>
  <c r="V126" i="13"/>
  <c r="N126"/>
  <c r="H130" i="2" s="1"/>
  <c r="G126" i="13"/>
  <c r="F126"/>
  <c r="D130" i="2" s="1"/>
  <c r="BQ125" i="13"/>
  <c r="BN125"/>
  <c r="AP129" i="2" s="1"/>
  <c r="BJ125" i="13"/>
  <c r="AH129" i="2" s="1"/>
  <c r="BI125" i="13"/>
  <c r="AG129" i="2" s="1"/>
  <c r="BH125" i="13"/>
  <c r="AF129" i="2" s="1"/>
  <c r="BG125" i="13"/>
  <c r="AE129" i="2" s="1"/>
  <c r="AX125" i="13"/>
  <c r="AA129" i="2" s="1"/>
  <c r="AW125" i="13"/>
  <c r="AO125"/>
  <c r="V129" i="2" s="1"/>
  <c r="AN125" i="13"/>
  <c r="U129" i="2" s="1"/>
  <c r="AF125" i="13"/>
  <c r="AE125"/>
  <c r="P129" i="2" s="1"/>
  <c r="W125" i="13"/>
  <c r="L129" i="2" s="1"/>
  <c r="V125" i="13"/>
  <c r="K129" i="2" s="1"/>
  <c r="N125" i="13"/>
  <c r="G125"/>
  <c r="E129" i="2" s="1"/>
  <c r="F125" i="13"/>
  <c r="D129" i="2" s="1"/>
  <c r="BQ124" i="13"/>
  <c r="BN124"/>
  <c r="AP128" i="2" s="1"/>
  <c r="BI124" i="13"/>
  <c r="BH124"/>
  <c r="AF128" i="2" s="1"/>
  <c r="BG124" i="13"/>
  <c r="AE128" i="2" s="1"/>
  <c r="AX124" i="13"/>
  <c r="AA128" i="2" s="1"/>
  <c r="AW124" i="13"/>
  <c r="AP124"/>
  <c r="X128" i="2" s="1"/>
  <c r="AO124" i="13"/>
  <c r="V128" i="2" s="1"/>
  <c r="AN124" i="13"/>
  <c r="U128" i="2" s="1"/>
  <c r="AG124" i="13"/>
  <c r="AF124"/>
  <c r="Q128" i="2" s="1"/>
  <c r="AE124" i="13"/>
  <c r="P128" i="2" s="1"/>
  <c r="X124" i="13"/>
  <c r="N128" i="2" s="1"/>
  <c r="W124" i="13"/>
  <c r="L128" i="2" s="1"/>
  <c r="V124" i="13"/>
  <c r="K128" i="2" s="1"/>
  <c r="N124" i="13"/>
  <c r="H128" i="2" s="1"/>
  <c r="G124" i="13"/>
  <c r="E128" i="2" s="1"/>
  <c r="F124" i="13"/>
  <c r="BQ123"/>
  <c r="BN123"/>
  <c r="AP127" i="2" s="1"/>
  <c r="BI123" i="13"/>
  <c r="AG127" i="2" s="1"/>
  <c r="BH123" i="13"/>
  <c r="AF127" i="2" s="1"/>
  <c r="BG123" i="13"/>
  <c r="AX123"/>
  <c r="AA127" i="2" s="1"/>
  <c r="AW123" i="13"/>
  <c r="Z127" i="2" s="1"/>
  <c r="AO123" i="13"/>
  <c r="AN123"/>
  <c r="U127" i="2" s="1"/>
  <c r="AF123" i="13"/>
  <c r="AE123"/>
  <c r="P127" i="2" s="1"/>
  <c r="W123" i="13"/>
  <c r="V123"/>
  <c r="K127" i="2" s="1"/>
  <c r="O123" i="13"/>
  <c r="I127" i="2" s="1"/>
  <c r="N123" i="13"/>
  <c r="H127" i="2" s="1"/>
  <c r="G123" i="13"/>
  <c r="F123"/>
  <c r="D127" i="2" s="1"/>
  <c r="BQ122" i="13"/>
  <c r="BR122" s="1"/>
  <c r="BN122"/>
  <c r="AP126" i="2" s="1"/>
  <c r="BI122" i="13"/>
  <c r="AG126" i="2" s="1"/>
  <c r="BH122" i="13"/>
  <c r="AF126" i="2" s="1"/>
  <c r="BG122" i="13"/>
  <c r="AE126" i="2" s="1"/>
  <c r="AX122" i="13"/>
  <c r="AA126" i="2" s="1"/>
  <c r="AW122" i="13"/>
  <c r="Z126" i="2" s="1"/>
  <c r="AO122" i="13"/>
  <c r="AN122"/>
  <c r="U126" i="2" s="1"/>
  <c r="AF122" i="13"/>
  <c r="Q126" i="2" s="1"/>
  <c r="AE122" i="13"/>
  <c r="P126" i="2" s="1"/>
  <c r="W122" i="13"/>
  <c r="V122"/>
  <c r="K126" i="2" s="1"/>
  <c r="N122" i="13"/>
  <c r="O122" s="1"/>
  <c r="I126" i="2" s="1"/>
  <c r="G122" i="13"/>
  <c r="F122"/>
  <c r="D126" i="2" s="1"/>
  <c r="BQ121" i="13"/>
  <c r="BR121" s="1"/>
  <c r="BN121"/>
  <c r="AP125" i="2" s="1"/>
  <c r="BJ121" i="13"/>
  <c r="AH125" i="2" s="1"/>
  <c r="BI121" i="13"/>
  <c r="AG125" i="2" s="1"/>
  <c r="BH121" i="13"/>
  <c r="AF125" i="2" s="1"/>
  <c r="BG121" i="13"/>
  <c r="AE125" i="2" s="1"/>
  <c r="AX121" i="13"/>
  <c r="AA125" i="2" s="1"/>
  <c r="AW121" i="13"/>
  <c r="AO121"/>
  <c r="AN121"/>
  <c r="U125" i="2" s="1"/>
  <c r="AF121" i="13"/>
  <c r="AE121"/>
  <c r="P125" i="2" s="1"/>
  <c r="W121" i="13"/>
  <c r="L125" i="2" s="1"/>
  <c r="V121" i="13"/>
  <c r="N121"/>
  <c r="P121" s="1"/>
  <c r="G121"/>
  <c r="E125" i="2" s="1"/>
  <c r="F121" i="13"/>
  <c r="D125" i="2" s="1"/>
  <c r="BQ120" i="13"/>
  <c r="BN120"/>
  <c r="AP124" i="2" s="1"/>
  <c r="BJ120" i="13"/>
  <c r="AH124" i="2" s="1"/>
  <c r="BI120" i="13"/>
  <c r="AG124" i="2" s="1"/>
  <c r="BH120" i="13"/>
  <c r="AF124" i="2" s="1"/>
  <c r="BG120" i="13"/>
  <c r="AE124" i="2" s="1"/>
  <c r="AX120" i="13"/>
  <c r="AA124" i="2" s="1"/>
  <c r="AW120" i="13"/>
  <c r="Z124" i="2" s="1"/>
  <c r="AO120" i="13"/>
  <c r="AN120"/>
  <c r="U124" i="2" s="1"/>
  <c r="AF120" i="13"/>
  <c r="Q124" i="2" s="1"/>
  <c r="AE120" i="13"/>
  <c r="P124" i="2" s="1"/>
  <c r="W120" i="13"/>
  <c r="V120"/>
  <c r="K124" i="2" s="1"/>
  <c r="N120" i="13"/>
  <c r="H124" i="2" s="1"/>
  <c r="G120" i="13"/>
  <c r="F120"/>
  <c r="D124" i="2" s="1"/>
  <c r="BQ119" i="13"/>
  <c r="BN119"/>
  <c r="AP123" i="2" s="1"/>
  <c r="BI119" i="13"/>
  <c r="AG123" i="2" s="1"/>
  <c r="BH119" i="13"/>
  <c r="AF123" i="2" s="1"/>
  <c r="BG119" i="13"/>
  <c r="AE123" i="2" s="1"/>
  <c r="AX119" i="13"/>
  <c r="AW119"/>
  <c r="Z123" i="2" s="1"/>
  <c r="AO119" i="13"/>
  <c r="V123" i="2" s="1"/>
  <c r="AN119" i="13"/>
  <c r="AP119" s="1"/>
  <c r="AF119"/>
  <c r="Q123" i="2" s="1"/>
  <c r="AE119" i="13"/>
  <c r="P123" i="2" s="1"/>
  <c r="W119" i="13"/>
  <c r="L123" i="2" s="1"/>
  <c r="V119" i="13"/>
  <c r="K123" i="2" s="1"/>
  <c r="N119" i="13"/>
  <c r="G119"/>
  <c r="E123" i="2" s="1"/>
  <c r="F119" i="13"/>
  <c r="BR118"/>
  <c r="BQ118"/>
  <c r="BN118"/>
  <c r="AP122" i="2" s="1"/>
  <c r="BI118" i="13"/>
  <c r="AG122" i="2" s="1"/>
  <c r="BH118" i="13"/>
  <c r="AF122" i="2" s="1"/>
  <c r="BG118" i="13"/>
  <c r="AE122" i="2" s="1"/>
  <c r="AX118" i="13"/>
  <c r="AA122" i="2" s="1"/>
  <c r="AW118" i="13"/>
  <c r="Z122" i="2" s="1"/>
  <c r="AO118" i="13"/>
  <c r="V122" i="2" s="1"/>
  <c r="AN118" i="13"/>
  <c r="AF118"/>
  <c r="AE118"/>
  <c r="P122" i="2" s="1"/>
  <c r="W118" i="13"/>
  <c r="L122" i="2" s="1"/>
  <c r="V118" i="13"/>
  <c r="K122" i="2" s="1"/>
  <c r="N118" i="13"/>
  <c r="G118"/>
  <c r="F118"/>
  <c r="D122" i="2" s="1"/>
  <c r="BQ117" i="13"/>
  <c r="BN117"/>
  <c r="AP121" i="2" s="1"/>
  <c r="BI117" i="13"/>
  <c r="AG121" i="2" s="1"/>
  <c r="BH117" i="13"/>
  <c r="AF121" i="2" s="1"/>
  <c r="BG117" i="13"/>
  <c r="AX117"/>
  <c r="AA121" i="2" s="1"/>
  <c r="AW117" i="13"/>
  <c r="AO117"/>
  <c r="AN117"/>
  <c r="U121" i="2" s="1"/>
  <c r="AF117" i="13"/>
  <c r="Q121" i="2" s="1"/>
  <c r="AE117" i="13"/>
  <c r="P121" i="2" s="1"/>
  <c r="W117" i="13"/>
  <c r="L121" i="2" s="1"/>
  <c r="V117" i="13"/>
  <c r="K121" i="2" s="1"/>
  <c r="N117" i="13"/>
  <c r="G117"/>
  <c r="E121" i="2" s="1"/>
  <c r="F117" i="13"/>
  <c r="D121" i="2" s="1"/>
  <c r="BQ116" i="13"/>
  <c r="BN116"/>
  <c r="AP120" i="2" s="1"/>
  <c r="BI116" i="13"/>
  <c r="AG120" i="2" s="1"/>
  <c r="BH116" i="13"/>
  <c r="AF120" i="2" s="1"/>
  <c r="BG116" i="13"/>
  <c r="AX116"/>
  <c r="AW116"/>
  <c r="Z120" i="2" s="1"/>
  <c r="AO116" i="13"/>
  <c r="V120" i="2" s="1"/>
  <c r="AN116" i="13"/>
  <c r="U120" i="2" s="1"/>
  <c r="AF116" i="13"/>
  <c r="Q120" i="2" s="1"/>
  <c r="AE116" i="13"/>
  <c r="P120" i="2" s="1"/>
  <c r="W116" i="13"/>
  <c r="L120" i="2" s="1"/>
  <c r="V116" i="13"/>
  <c r="K120" i="2" s="1"/>
  <c r="N116" i="13"/>
  <c r="H120" i="2" s="1"/>
  <c r="G116" i="13"/>
  <c r="E120" i="2" s="1"/>
  <c r="F116" i="13"/>
  <c r="D120" i="2" s="1"/>
  <c r="BQ115" i="13"/>
  <c r="BN115"/>
  <c r="AP119" i="2" s="1"/>
  <c r="BJ115" i="13"/>
  <c r="AH119" i="2" s="1"/>
  <c r="BI115" i="13"/>
  <c r="AG119" i="2" s="1"/>
  <c r="BH115" i="13"/>
  <c r="AF119" i="2" s="1"/>
  <c r="BG115" i="13"/>
  <c r="AE119" i="2" s="1"/>
  <c r="AY115" i="13"/>
  <c r="AC119" i="2" s="1"/>
  <c r="AX115" i="13"/>
  <c r="AA119" i="2" s="1"/>
  <c r="AW115" i="13"/>
  <c r="Z119" i="2" s="1"/>
  <c r="AP115" i="13"/>
  <c r="X119" i="2" s="1"/>
  <c r="AO115" i="13"/>
  <c r="V119" i="2" s="1"/>
  <c r="AN115" i="13"/>
  <c r="U119" i="2" s="1"/>
  <c r="AG115" i="13"/>
  <c r="AF115"/>
  <c r="Q119" i="2" s="1"/>
  <c r="AE115" i="13"/>
  <c r="P119" i="2" s="1"/>
  <c r="X115" i="13"/>
  <c r="W115"/>
  <c r="L119" i="2" s="1"/>
  <c r="V115" i="13"/>
  <c r="K119" i="2" s="1"/>
  <c r="Q115" i="13"/>
  <c r="J119" i="2" s="1"/>
  <c r="P115" i="13"/>
  <c r="N115"/>
  <c r="H115"/>
  <c r="G115"/>
  <c r="E119" i="2" s="1"/>
  <c r="F115" i="13"/>
  <c r="D119" i="2" s="1"/>
  <c r="BQ114" i="13"/>
  <c r="BN114"/>
  <c r="AP118" i="2" s="1"/>
  <c r="BI114" i="13"/>
  <c r="AG118" i="2" s="1"/>
  <c r="BH114" i="13"/>
  <c r="AF118" i="2" s="1"/>
  <c r="BG114" i="13"/>
  <c r="AE118" i="2" s="1"/>
  <c r="AX114" i="13"/>
  <c r="AA118" i="2" s="1"/>
  <c r="AW114" i="13"/>
  <c r="AO114"/>
  <c r="AN114"/>
  <c r="U118" i="2" s="1"/>
  <c r="AF114" i="13"/>
  <c r="Q118" i="2" s="1"/>
  <c r="AE114" i="13"/>
  <c r="W114"/>
  <c r="V114"/>
  <c r="K118" i="2" s="1"/>
  <c r="N114" i="13"/>
  <c r="H118" i="2" s="1"/>
  <c r="G114" i="13"/>
  <c r="F114"/>
  <c r="D118" i="2" s="1"/>
  <c r="BQ113" i="13"/>
  <c r="BN113"/>
  <c r="AP117" i="2" s="1"/>
  <c r="BI113" i="13"/>
  <c r="AG117" i="2" s="1"/>
  <c r="BH113" i="13"/>
  <c r="AF117" i="2" s="1"/>
  <c r="BG113" i="13"/>
  <c r="AX113"/>
  <c r="AA117" i="2" s="1"/>
  <c r="AW113" i="13"/>
  <c r="Z117" i="2" s="1"/>
  <c r="AO113" i="13"/>
  <c r="AN113"/>
  <c r="U117" i="2" s="1"/>
  <c r="AF113" i="13"/>
  <c r="Q117" i="2" s="1"/>
  <c r="AE113" i="13"/>
  <c r="P117" i="2" s="1"/>
  <c r="W113" i="13"/>
  <c r="L117" i="2" s="1"/>
  <c r="V113" i="13"/>
  <c r="K117" i="2" s="1"/>
  <c r="N113" i="13"/>
  <c r="G113"/>
  <c r="E117" i="2" s="1"/>
  <c r="F113" i="13"/>
  <c r="D117" i="2" s="1"/>
  <c r="BQ112" i="13"/>
  <c r="BN112"/>
  <c r="AP116" i="2" s="1"/>
  <c r="BJ112" i="13"/>
  <c r="AH116" i="2" s="1"/>
  <c r="BI112" i="13"/>
  <c r="AG116" i="2" s="1"/>
  <c r="BH112" i="13"/>
  <c r="AF116" i="2" s="1"/>
  <c r="BG112" i="13"/>
  <c r="AE116" i="2" s="1"/>
  <c r="AX112" i="13"/>
  <c r="AY112" s="1"/>
  <c r="AC116" i="2" s="1"/>
  <c r="AW112" i="13"/>
  <c r="Z116" i="2" s="1"/>
  <c r="AO112" i="13"/>
  <c r="V116" i="2" s="1"/>
  <c r="AN112" i="13"/>
  <c r="U116" i="2" s="1"/>
  <c r="AF112" i="13"/>
  <c r="AE112"/>
  <c r="P116" i="2" s="1"/>
  <c r="W112" i="13"/>
  <c r="L116" i="2" s="1"/>
  <c r="V112" i="13"/>
  <c r="K116" i="2" s="1"/>
  <c r="N112" i="13"/>
  <c r="G112"/>
  <c r="F112"/>
  <c r="D116" i="2" s="1"/>
  <c r="BQ111" i="13"/>
  <c r="BN111"/>
  <c r="AP115" i="2" s="1"/>
  <c r="BI111" i="13"/>
  <c r="AG115" i="2" s="1"/>
  <c r="BH111" i="13"/>
  <c r="AF115" i="2" s="1"/>
  <c r="BG111" i="13"/>
  <c r="AE115" i="2" s="1"/>
  <c r="AX111" i="13"/>
  <c r="AY111" s="1"/>
  <c r="AW111"/>
  <c r="Z115" i="2" s="1"/>
  <c r="AO111" i="13"/>
  <c r="AN111"/>
  <c r="U115" i="2" s="1"/>
  <c r="AF111" i="13"/>
  <c r="Q115" i="2" s="1"/>
  <c r="AE111" i="13"/>
  <c r="P115" i="2" s="1"/>
  <c r="W111" i="13"/>
  <c r="L115" i="2" s="1"/>
  <c r="V111" i="13"/>
  <c r="N111"/>
  <c r="H115" i="2" s="1"/>
  <c r="G111" i="13"/>
  <c r="E115" i="2" s="1"/>
  <c r="F111" i="13"/>
  <c r="BQ110"/>
  <c r="BN110"/>
  <c r="AP114" i="2" s="1"/>
  <c r="BI110" i="13"/>
  <c r="AG114" i="2" s="1"/>
  <c r="BH110" i="13"/>
  <c r="AF114" i="2" s="1"/>
  <c r="BG110" i="13"/>
  <c r="AE114" i="2" s="1"/>
  <c r="AX110" i="13"/>
  <c r="AA114" i="2" s="1"/>
  <c r="AW110" i="13"/>
  <c r="Z114" i="2" s="1"/>
  <c r="AO110" i="13"/>
  <c r="V114" i="2" s="1"/>
  <c r="AN110" i="13"/>
  <c r="AF110"/>
  <c r="Q114" i="2" s="1"/>
  <c r="AE110" i="13"/>
  <c r="P114" i="2" s="1"/>
  <c r="W110" i="13"/>
  <c r="L114" i="2" s="1"/>
  <c r="V110" i="13"/>
  <c r="K114" i="2" s="1"/>
  <c r="N110" i="13"/>
  <c r="G110"/>
  <c r="E114" i="2" s="1"/>
  <c r="F110" i="13"/>
  <c r="D114" i="2" s="1"/>
  <c r="BQ109" i="13"/>
  <c r="BN109"/>
  <c r="AP113" i="2" s="1"/>
  <c r="BI109" i="13"/>
  <c r="AG113" i="2" s="1"/>
  <c r="BH109" i="13"/>
  <c r="AF113" i="2" s="1"/>
  <c r="BG109" i="13"/>
  <c r="AE113" i="2" s="1"/>
  <c r="AX109" i="13"/>
  <c r="AA113" i="2" s="1"/>
  <c r="AW109" i="13"/>
  <c r="Z113" i="2" s="1"/>
  <c r="AO109" i="13"/>
  <c r="V113" i="2" s="1"/>
  <c r="AN109" i="13"/>
  <c r="U113" i="2" s="1"/>
  <c r="AF109" i="13"/>
  <c r="AE109"/>
  <c r="P113" i="2" s="1"/>
  <c r="W109" i="13"/>
  <c r="V109"/>
  <c r="K113" i="2" s="1"/>
  <c r="N109" i="13"/>
  <c r="H113" i="2" s="1"/>
  <c r="G109" i="13"/>
  <c r="E113" i="2" s="1"/>
  <c r="F109" i="13"/>
  <c r="D113" i="2" s="1"/>
  <c r="BQ108" i="13"/>
  <c r="BN108"/>
  <c r="AP112" i="2" s="1"/>
  <c r="BI108" i="13"/>
  <c r="AG112" i="2" s="1"/>
  <c r="BH108" i="13"/>
  <c r="AF112" i="2" s="1"/>
  <c r="BG108" i="13"/>
  <c r="AE112" i="2" s="1"/>
  <c r="AX108" i="13"/>
  <c r="AA112" i="2" s="1"/>
  <c r="AW108" i="13"/>
  <c r="AO108"/>
  <c r="V112" i="2" s="1"/>
  <c r="AN108" i="13"/>
  <c r="U112" i="2" s="1"/>
  <c r="AF108" i="13"/>
  <c r="Q112" i="2" s="1"/>
  <c r="AE108" i="13"/>
  <c r="P112" i="2" s="1"/>
  <c r="W108" i="13"/>
  <c r="L112" i="2" s="1"/>
  <c r="V108" i="13"/>
  <c r="K112" i="2" s="1"/>
  <c r="N108" i="13"/>
  <c r="G108"/>
  <c r="F108"/>
  <c r="D112" i="2" s="1"/>
  <c r="BQ107" i="13"/>
  <c r="BN107"/>
  <c r="AP111" i="2" s="1"/>
  <c r="BI107" i="13"/>
  <c r="AG111" i="2" s="1"/>
  <c r="BH107" i="13"/>
  <c r="BG107"/>
  <c r="AE111" i="2" s="1"/>
  <c r="AX107" i="13"/>
  <c r="AA111" i="2" s="1"/>
  <c r="AW107" i="13"/>
  <c r="Z111" i="2" s="1"/>
  <c r="AO107" i="13"/>
  <c r="V111" i="2" s="1"/>
  <c r="AN107" i="13"/>
  <c r="U111" i="2" s="1"/>
  <c r="AF107" i="13"/>
  <c r="AE107"/>
  <c r="P111" i="2" s="1"/>
  <c r="W107" i="13"/>
  <c r="L111" i="2" s="1"/>
  <c r="V107" i="13"/>
  <c r="N107"/>
  <c r="G107"/>
  <c r="E111" i="2" s="1"/>
  <c r="F107" i="13"/>
  <c r="D111" i="2" s="1"/>
  <c r="BQ106" i="13"/>
  <c r="BN106"/>
  <c r="AP110" i="2" s="1"/>
  <c r="BI106" i="13"/>
  <c r="AG110" i="2" s="1"/>
  <c r="BH106" i="13"/>
  <c r="AF110" i="2" s="1"/>
  <c r="BG106" i="13"/>
  <c r="AX106"/>
  <c r="AA110" i="2" s="1"/>
  <c r="AW106" i="13"/>
  <c r="Z110" i="2" s="1"/>
  <c r="AO106" i="13"/>
  <c r="V110" i="2" s="1"/>
  <c r="AN106" i="13"/>
  <c r="U110" i="2" s="1"/>
  <c r="AF106" i="13"/>
  <c r="Q110" i="2" s="1"/>
  <c r="AE106" i="13"/>
  <c r="P110" i="2" s="1"/>
  <c r="W106" i="13"/>
  <c r="L110" i="2" s="1"/>
  <c r="V106" i="13"/>
  <c r="K110" i="2" s="1"/>
  <c r="N106" i="13"/>
  <c r="G106"/>
  <c r="E110" i="2" s="1"/>
  <c r="F106" i="13"/>
  <c r="BQ105"/>
  <c r="BR105" s="1"/>
  <c r="BN105"/>
  <c r="AP109" i="2" s="1"/>
  <c r="BI105" i="13"/>
  <c r="AG109" i="2" s="1"/>
  <c r="BH105" i="13"/>
  <c r="AF109" i="2" s="1"/>
  <c r="BG105" i="13"/>
  <c r="AE109" i="2" s="1"/>
  <c r="AX105" i="13"/>
  <c r="AA109" i="2" s="1"/>
  <c r="AW105" i="13"/>
  <c r="Z109" i="2" s="1"/>
  <c r="AO105" i="13"/>
  <c r="V109" i="2" s="1"/>
  <c r="AN105" i="13"/>
  <c r="AF105"/>
  <c r="Q109" i="2" s="1"/>
  <c r="AE105" i="13"/>
  <c r="P109" i="2" s="1"/>
  <c r="W105" i="13"/>
  <c r="L109" i="2" s="1"/>
  <c r="V105" i="13"/>
  <c r="K109" i="2" s="1"/>
  <c r="N105" i="13"/>
  <c r="G105"/>
  <c r="E109" i="2" s="1"/>
  <c r="F105" i="13"/>
  <c r="BQ104"/>
  <c r="BR104" s="1"/>
  <c r="BN104"/>
  <c r="AP108" i="2" s="1"/>
  <c r="BJ104" i="13"/>
  <c r="AH108" i="2" s="1"/>
  <c r="BI104" i="13"/>
  <c r="AG108" i="2" s="1"/>
  <c r="BH104" i="13"/>
  <c r="AF108" i="2" s="1"/>
  <c r="BG104" i="13"/>
  <c r="AE108" i="2" s="1"/>
  <c r="AX104" i="13"/>
  <c r="AA108" i="2" s="1"/>
  <c r="AW104" i="13"/>
  <c r="AO104"/>
  <c r="AN104"/>
  <c r="U108" i="2" s="1"/>
  <c r="AF104" i="13"/>
  <c r="Q108" i="2" s="1"/>
  <c r="AE104" i="13"/>
  <c r="W104"/>
  <c r="L108" i="2" s="1"/>
  <c r="V104" i="13"/>
  <c r="K108" i="2" s="1"/>
  <c r="N104" i="13"/>
  <c r="G104"/>
  <c r="F104"/>
  <c r="D108" i="2" s="1"/>
  <c r="BQ103" i="13"/>
  <c r="BN103"/>
  <c r="AP107" i="2" s="1"/>
  <c r="BI103" i="13"/>
  <c r="AG107" i="2" s="1"/>
  <c r="BH103" i="13"/>
  <c r="AF107" i="2" s="1"/>
  <c r="BG103" i="13"/>
  <c r="AE107" i="2" s="1"/>
  <c r="AX103" i="13"/>
  <c r="AA107" i="2" s="1"/>
  <c r="AW103" i="13"/>
  <c r="Z107" i="2" s="1"/>
  <c r="AO103" i="13"/>
  <c r="V107" i="2" s="1"/>
  <c r="AN103" i="13"/>
  <c r="U107" i="2" s="1"/>
  <c r="AF103" i="13"/>
  <c r="Q107" i="2" s="1"/>
  <c r="AE103" i="13"/>
  <c r="P107" i="2" s="1"/>
  <c r="W103" i="13"/>
  <c r="L107" i="2" s="1"/>
  <c r="V103" i="13"/>
  <c r="N103"/>
  <c r="G103"/>
  <c r="E107" i="2" s="1"/>
  <c r="F103" i="13"/>
  <c r="BQ102"/>
  <c r="BR102" s="1"/>
  <c r="BT102" s="1"/>
  <c r="BD106" i="2" s="1"/>
  <c r="BN102" i="13"/>
  <c r="AP106" i="2" s="1"/>
  <c r="BJ102" i="13"/>
  <c r="BI102"/>
  <c r="AG106" i="2" s="1"/>
  <c r="BH102" i="13"/>
  <c r="AF106" i="2" s="1"/>
  <c r="BG102" i="13"/>
  <c r="AE106" i="2" s="1"/>
  <c r="AY102" i="13"/>
  <c r="AZ102" s="1"/>
  <c r="BA102" s="1"/>
  <c r="AD106" i="2" s="1"/>
  <c r="AT106" s="1"/>
  <c r="AX102" i="13"/>
  <c r="AA106" i="2" s="1"/>
  <c r="AW102" i="13"/>
  <c r="Z106" i="2" s="1"/>
  <c r="AO102" i="13"/>
  <c r="V106" i="2" s="1"/>
  <c r="AN102" i="13"/>
  <c r="AF102"/>
  <c r="Q106" i="2" s="1"/>
  <c r="AE102" i="13"/>
  <c r="P106" i="2" s="1"/>
  <c r="W102" i="13"/>
  <c r="L106" i="2" s="1"/>
  <c r="V102" i="13"/>
  <c r="K106" i="2" s="1"/>
  <c r="Q102" i="13"/>
  <c r="J106" i="2" s="1"/>
  <c r="P102" i="13"/>
  <c r="N102"/>
  <c r="H106" i="2" s="1"/>
  <c r="G102" i="13"/>
  <c r="E106" i="2" s="1"/>
  <c r="F102" i="13"/>
  <c r="D106" i="2" s="1"/>
  <c r="BQ101" i="13"/>
  <c r="BN101"/>
  <c r="AP105" i="2" s="1"/>
  <c r="BI101" i="13"/>
  <c r="AG105" i="2" s="1"/>
  <c r="BH101" i="13"/>
  <c r="AF105" i="2" s="1"/>
  <c r="BG101" i="13"/>
  <c r="AE105" i="2" s="1"/>
  <c r="AX101" i="13"/>
  <c r="AA105" i="2" s="1"/>
  <c r="AW101" i="13"/>
  <c r="Z105" i="2" s="1"/>
  <c r="AO101" i="13"/>
  <c r="V105" i="2" s="1"/>
  <c r="AN101" i="13"/>
  <c r="AP101" s="1"/>
  <c r="AQ101" s="1"/>
  <c r="AR101" s="1"/>
  <c r="Y105" i="2" s="1"/>
  <c r="AS105" s="1"/>
  <c r="AF101" i="13"/>
  <c r="Q105" i="2" s="1"/>
  <c r="AE101" i="13"/>
  <c r="P105" i="2" s="1"/>
  <c r="W101" i="13"/>
  <c r="L105" i="2" s="1"/>
  <c r="V101" i="13"/>
  <c r="K105" i="2" s="1"/>
  <c r="N101" i="13"/>
  <c r="P101" s="1"/>
  <c r="G101"/>
  <c r="E105" i="2" s="1"/>
  <c r="F101" i="13"/>
  <c r="D105" i="2" s="1"/>
  <c r="BQ100" i="13"/>
  <c r="BN100"/>
  <c r="AP104" i="2" s="1"/>
  <c r="BI100" i="13"/>
  <c r="AG104" i="2" s="1"/>
  <c r="BH100" i="13"/>
  <c r="AF104" i="2" s="1"/>
  <c r="BG100" i="13"/>
  <c r="AE104" i="2" s="1"/>
  <c r="AX100" i="13"/>
  <c r="AA104" i="2" s="1"/>
  <c r="AW100" i="13"/>
  <c r="Z104" i="2" s="1"/>
  <c r="AO100" i="13"/>
  <c r="V104" i="2" s="1"/>
  <c r="AN100" i="13"/>
  <c r="U104" i="2" s="1"/>
  <c r="AF100" i="13"/>
  <c r="Q104" i="2" s="1"/>
  <c r="AE100" i="13"/>
  <c r="P104" i="2" s="1"/>
  <c r="W100" i="13"/>
  <c r="L104" i="2" s="1"/>
  <c r="V100" i="13"/>
  <c r="N100"/>
  <c r="H104" i="2" s="1"/>
  <c r="G100" i="13"/>
  <c r="E104" i="2" s="1"/>
  <c r="F100" i="13"/>
  <c r="D104" i="2" s="1"/>
  <c r="BQ99" i="13"/>
  <c r="BN99"/>
  <c r="BI99"/>
  <c r="AG103" i="2" s="1"/>
  <c r="BH99" i="13"/>
  <c r="AF103" i="2" s="1"/>
  <c r="BG99" i="13"/>
  <c r="AE103" i="2" s="1"/>
  <c r="AX99" i="13"/>
  <c r="AA103" i="2" s="1"/>
  <c r="AW99" i="13"/>
  <c r="Z103" i="2" s="1"/>
  <c r="AO99" i="13"/>
  <c r="V103" i="2" s="1"/>
  <c r="AN99" i="13"/>
  <c r="U103" i="2" s="1"/>
  <c r="AF99" i="13"/>
  <c r="Q103" i="2" s="1"/>
  <c r="AE99" i="13"/>
  <c r="P103" i="2" s="1"/>
  <c r="W99" i="13"/>
  <c r="L103" i="2" s="1"/>
  <c r="V99" i="13"/>
  <c r="K103" i="2" s="1"/>
  <c r="N99" i="13"/>
  <c r="G99"/>
  <c r="E103" i="2" s="1"/>
  <c r="F99" i="13"/>
  <c r="BQ98"/>
  <c r="BN98"/>
  <c r="AP102" i="2" s="1"/>
  <c r="BI98" i="13"/>
  <c r="AG102" i="2" s="1"/>
  <c r="BH98" i="13"/>
  <c r="AF102" i="2" s="1"/>
  <c r="BG98" i="13"/>
  <c r="AE102" i="2" s="1"/>
  <c r="AX98" i="13"/>
  <c r="AA102" i="2" s="1"/>
  <c r="AW98" i="13"/>
  <c r="Z102" i="2" s="1"/>
  <c r="AO98" i="13"/>
  <c r="V102" i="2" s="1"/>
  <c r="AN98" i="13"/>
  <c r="U102" i="2" s="1"/>
  <c r="AF98" i="13"/>
  <c r="Q102" i="2" s="1"/>
  <c r="AE98" i="13"/>
  <c r="P102" i="2" s="1"/>
  <c r="W98" i="13"/>
  <c r="L102" i="2" s="1"/>
  <c r="V98" i="13"/>
  <c r="K102" i="2" s="1"/>
  <c r="N98" i="13"/>
  <c r="G98"/>
  <c r="F98"/>
  <c r="D102" i="2" s="1"/>
  <c r="BQ97" i="13"/>
  <c r="BN97"/>
  <c r="AP101" i="2" s="1"/>
  <c r="BI97" i="13"/>
  <c r="AG101" i="2" s="1"/>
  <c r="BH97" i="13"/>
  <c r="AF101" i="2" s="1"/>
  <c r="BG97" i="13"/>
  <c r="AE101" i="2" s="1"/>
  <c r="AX97" i="13"/>
  <c r="AW97"/>
  <c r="Z101" i="2" s="1"/>
  <c r="AO97" i="13"/>
  <c r="AN97"/>
  <c r="U101" i="2" s="1"/>
  <c r="AF97" i="13"/>
  <c r="Q101" i="2" s="1"/>
  <c r="AE97" i="13"/>
  <c r="P101" i="2" s="1"/>
  <c r="W97" i="13"/>
  <c r="V97"/>
  <c r="K101" i="2" s="1"/>
  <c r="N97" i="13"/>
  <c r="P97" s="1"/>
  <c r="G97"/>
  <c r="E101" i="2" s="1"/>
  <c r="F97" i="13"/>
  <c r="BQ96"/>
  <c r="BN96"/>
  <c r="AP100" i="2" s="1"/>
  <c r="BI96" i="13"/>
  <c r="AG100" i="2" s="1"/>
  <c r="BH96" i="13"/>
  <c r="AF100" i="2" s="1"/>
  <c r="BG96" i="13"/>
  <c r="AE100" i="2" s="1"/>
  <c r="AX96" i="13"/>
  <c r="AA100" i="2" s="1"/>
  <c r="AW96" i="13"/>
  <c r="Z100" i="2" s="1"/>
  <c r="AO96" i="13"/>
  <c r="V100" i="2" s="1"/>
  <c r="AN96" i="13"/>
  <c r="U100" i="2" s="1"/>
  <c r="AF96" i="13"/>
  <c r="Q100" i="2" s="1"/>
  <c r="AE96" i="13"/>
  <c r="W96"/>
  <c r="L100" i="2" s="1"/>
  <c r="V96" i="13"/>
  <c r="K100" i="2" s="1"/>
  <c r="N96" i="13"/>
  <c r="H100" i="2" s="1"/>
  <c r="G96" i="13"/>
  <c r="E100" i="2" s="1"/>
  <c r="F96" i="13"/>
  <c r="D100" i="2" s="1"/>
  <c r="BQ95" i="13"/>
  <c r="BR95" s="1"/>
  <c r="BN95"/>
  <c r="AP99" i="2" s="1"/>
  <c r="BI95" i="13"/>
  <c r="AG99" i="2" s="1"/>
  <c r="BH95" i="13"/>
  <c r="AF99" i="2" s="1"/>
  <c r="BG95" i="13"/>
  <c r="AE99" i="2" s="1"/>
  <c r="AX95" i="13"/>
  <c r="AA99" i="2" s="1"/>
  <c r="AW95" i="13"/>
  <c r="Z99" i="2" s="1"/>
  <c r="AO95" i="13"/>
  <c r="V99" i="2" s="1"/>
  <c r="AN95" i="13"/>
  <c r="U99" i="2" s="1"/>
  <c r="AF95" i="13"/>
  <c r="Q99" i="2" s="1"/>
  <c r="AE95" i="13"/>
  <c r="P99" i="2" s="1"/>
  <c r="W95" i="13"/>
  <c r="V95"/>
  <c r="K99" i="2" s="1"/>
  <c r="N95" i="13"/>
  <c r="O95" s="1"/>
  <c r="I99" i="2" s="1"/>
  <c r="G95" i="13"/>
  <c r="E99" i="2" s="1"/>
  <c r="F95" i="13"/>
  <c r="D99" i="2" s="1"/>
  <c r="BQ94" i="13"/>
  <c r="BR94" s="1"/>
  <c r="BN94"/>
  <c r="AP98" i="2" s="1"/>
  <c r="BJ94" i="13"/>
  <c r="AH98" i="2" s="1"/>
  <c r="BI94" i="13"/>
  <c r="AG98" i="2" s="1"/>
  <c r="BH94" i="13"/>
  <c r="AF98" i="2" s="1"/>
  <c r="BG94" i="13"/>
  <c r="AE98" i="2" s="1"/>
  <c r="AX94" i="13"/>
  <c r="AA98" i="2" s="1"/>
  <c r="AW94" i="13"/>
  <c r="Z98" i="2" s="1"/>
  <c r="AO94" i="13"/>
  <c r="AN94"/>
  <c r="AF94"/>
  <c r="Q98" i="2" s="1"/>
  <c r="AE94" i="13"/>
  <c r="P98" i="2" s="1"/>
  <c r="W94" i="13"/>
  <c r="L98" i="2" s="1"/>
  <c r="V94" i="13"/>
  <c r="K98" i="2" s="1"/>
  <c r="N94" i="13"/>
  <c r="H98" i="2" s="1"/>
  <c r="G94" i="13"/>
  <c r="E98" i="2" s="1"/>
  <c r="F94" i="13"/>
  <c r="BQ93"/>
  <c r="BN93"/>
  <c r="AP97" i="2" s="1"/>
  <c r="BI93" i="13"/>
  <c r="AG97" i="2" s="1"/>
  <c r="BH93" i="13"/>
  <c r="AF97" i="2" s="1"/>
  <c r="BG93" i="13"/>
  <c r="AE97" i="2" s="1"/>
  <c r="AX93" i="13"/>
  <c r="AA97" i="2" s="1"/>
  <c r="AW93" i="13"/>
  <c r="Z97" i="2" s="1"/>
  <c r="AO93" i="13"/>
  <c r="AN93"/>
  <c r="U97" i="2" s="1"/>
  <c r="AF93" i="13"/>
  <c r="Q97" i="2" s="1"/>
  <c r="AE93" i="13"/>
  <c r="W93"/>
  <c r="L97" i="2" s="1"/>
  <c r="V93" i="13"/>
  <c r="X93" s="1"/>
  <c r="N93"/>
  <c r="G93"/>
  <c r="E97" i="2" s="1"/>
  <c r="F93" i="13"/>
  <c r="D97" i="2" s="1"/>
  <c r="BQ92" i="13"/>
  <c r="BN92"/>
  <c r="AP96" i="2" s="1"/>
  <c r="BK92" i="13"/>
  <c r="BL92" s="1"/>
  <c r="AI96" i="2" s="1"/>
  <c r="BJ92" i="13"/>
  <c r="AH96" i="2" s="1"/>
  <c r="BI92" i="13"/>
  <c r="AG96" i="2" s="1"/>
  <c r="BH92" i="13"/>
  <c r="AF96" i="2" s="1"/>
  <c r="BG92" i="13"/>
  <c r="AE96" i="2" s="1"/>
  <c r="AY92" i="13"/>
  <c r="AC96" i="2" s="1"/>
  <c r="AX92" i="13"/>
  <c r="AA96" i="2" s="1"/>
  <c r="AW92" i="13"/>
  <c r="Z96" i="2" s="1"/>
  <c r="AO92" i="13"/>
  <c r="AN92"/>
  <c r="U96" i="2" s="1"/>
  <c r="AG92" i="13"/>
  <c r="S96" i="2" s="1"/>
  <c r="AF92" i="13"/>
  <c r="Q96" i="2" s="1"/>
  <c r="AE92" i="13"/>
  <c r="P96" i="2" s="1"/>
  <c r="W92" i="13"/>
  <c r="L96" i="2" s="1"/>
  <c r="V92" i="13"/>
  <c r="N92"/>
  <c r="Q92" s="1"/>
  <c r="J96" i="2" s="1"/>
  <c r="G92" i="13"/>
  <c r="F92"/>
  <c r="D96" i="2" s="1"/>
  <c r="BQ91" i="13"/>
  <c r="BN91"/>
  <c r="AP95" i="2" s="1"/>
  <c r="BI91" i="13"/>
  <c r="AG95" i="2" s="1"/>
  <c r="BH91" i="13"/>
  <c r="AF95" i="2" s="1"/>
  <c r="BG91" i="13"/>
  <c r="AE95" i="2" s="1"/>
  <c r="AX91" i="13"/>
  <c r="AW91"/>
  <c r="Z95" i="2" s="1"/>
  <c r="AO91" i="13"/>
  <c r="V95" i="2" s="1"/>
  <c r="AN91" i="13"/>
  <c r="U95" i="2" s="1"/>
  <c r="AF91" i="13"/>
  <c r="Q95" i="2" s="1"/>
  <c r="AE91" i="13"/>
  <c r="P95" i="2" s="1"/>
  <c r="W91" i="13"/>
  <c r="L95" i="2" s="1"/>
  <c r="V91" i="13"/>
  <c r="N91"/>
  <c r="G91"/>
  <c r="E95" i="2" s="1"/>
  <c r="F91" i="13"/>
  <c r="D95" i="2" s="1"/>
  <c r="BQ90" i="13"/>
  <c r="BN90"/>
  <c r="BI90"/>
  <c r="AG94" i="2" s="1"/>
  <c r="BH90" i="13"/>
  <c r="AF94" i="2" s="1"/>
  <c r="BG90" i="13"/>
  <c r="AE94" i="2" s="1"/>
  <c r="AX90" i="13"/>
  <c r="AW90"/>
  <c r="Z94" i="2" s="1"/>
  <c r="AO90" i="13"/>
  <c r="V94" i="2" s="1"/>
  <c r="AN90" i="13"/>
  <c r="AF90"/>
  <c r="AE90"/>
  <c r="W90"/>
  <c r="L94" i="2" s="1"/>
  <c r="V90" i="13"/>
  <c r="N90"/>
  <c r="G90"/>
  <c r="F90"/>
  <c r="D94" i="2" s="1"/>
  <c r="BQ89" i="13"/>
  <c r="BN89"/>
  <c r="AP93" i="2" s="1"/>
  <c r="BI89" i="13"/>
  <c r="AG93" i="2" s="1"/>
  <c r="BH89" i="13"/>
  <c r="AF93" i="2" s="1"/>
  <c r="BG89" i="13"/>
  <c r="AE93" i="2" s="1"/>
  <c r="AX89" i="13"/>
  <c r="AA93" i="2" s="1"/>
  <c r="AW89" i="13"/>
  <c r="Z93" i="2" s="1"/>
  <c r="AO89" i="13"/>
  <c r="V93" i="2" s="1"/>
  <c r="AN89" i="13"/>
  <c r="U93" i="2" s="1"/>
  <c r="AF89" i="13"/>
  <c r="Q93" i="2" s="1"/>
  <c r="AE89" i="13"/>
  <c r="P93" i="2" s="1"/>
  <c r="W89" i="13"/>
  <c r="L93" i="2" s="1"/>
  <c r="V89" i="13"/>
  <c r="K93" i="2" s="1"/>
  <c r="N89" i="13"/>
  <c r="O89" s="1"/>
  <c r="I93" i="2" s="1"/>
  <c r="G89" i="13"/>
  <c r="E93" i="2" s="1"/>
  <c r="F89" i="13"/>
  <c r="D93" i="2" s="1"/>
  <c r="BQ88" i="13"/>
  <c r="BR88" s="1"/>
  <c r="BN88"/>
  <c r="AP92" i="2" s="1"/>
  <c r="BI88" i="13"/>
  <c r="AG92" i="2" s="1"/>
  <c r="BH88" i="13"/>
  <c r="AF92" i="2" s="1"/>
  <c r="BG88" i="13"/>
  <c r="AE92" i="2" s="1"/>
  <c r="AX88" i="13"/>
  <c r="AA92" i="2" s="1"/>
  <c r="AW88" i="13"/>
  <c r="Z92" i="2" s="1"/>
  <c r="AO88" i="13"/>
  <c r="AN88"/>
  <c r="U92" i="2" s="1"/>
  <c r="AF88" i="13"/>
  <c r="Q92" i="2" s="1"/>
  <c r="AE88" i="13"/>
  <c r="W88"/>
  <c r="V88"/>
  <c r="K92" i="2" s="1"/>
  <c r="O88" i="13"/>
  <c r="N88"/>
  <c r="H92" i="2" s="1"/>
  <c r="G88" i="13"/>
  <c r="F88"/>
  <c r="D92" i="2" s="1"/>
  <c r="BQ87" i="13"/>
  <c r="BN87"/>
  <c r="AP91" i="2" s="1"/>
  <c r="BI87" i="13"/>
  <c r="AG91" i="2" s="1"/>
  <c r="BH87" i="13"/>
  <c r="AF91" i="2" s="1"/>
  <c r="BG87" i="13"/>
  <c r="AE91" i="2" s="1"/>
  <c r="AX87" i="13"/>
  <c r="AA91" i="2" s="1"/>
  <c r="AW87" i="13"/>
  <c r="Z91" i="2" s="1"/>
  <c r="AO87" i="13"/>
  <c r="AN87"/>
  <c r="U91" i="2" s="1"/>
  <c r="AF87" i="13"/>
  <c r="AE87"/>
  <c r="P91" i="2" s="1"/>
  <c r="W87" i="13"/>
  <c r="L91" i="2" s="1"/>
  <c r="V87" i="13"/>
  <c r="K91" i="2" s="1"/>
  <c r="N87" i="13"/>
  <c r="G87"/>
  <c r="E91" i="2" s="1"/>
  <c r="F87" i="13"/>
  <c r="D91" i="2" s="1"/>
  <c r="BQ86" i="13"/>
  <c r="BN86"/>
  <c r="AP90" i="2" s="1"/>
  <c r="BI86" i="13"/>
  <c r="AG90" i="2" s="1"/>
  <c r="BH86" i="13"/>
  <c r="AF90" i="2" s="1"/>
  <c r="BG86" i="13"/>
  <c r="AE90" i="2" s="1"/>
  <c r="AX86" i="13"/>
  <c r="AA90" i="2" s="1"/>
  <c r="AW86" i="13"/>
  <c r="Z90" i="2" s="1"/>
  <c r="AO86" i="13"/>
  <c r="AN86"/>
  <c r="U90" i="2" s="1"/>
  <c r="AF86" i="13"/>
  <c r="Q90" i="2" s="1"/>
  <c r="AE86" i="13"/>
  <c r="W86"/>
  <c r="L90" i="2" s="1"/>
  <c r="V86" i="13"/>
  <c r="K90" i="2" s="1"/>
  <c r="N86" i="13"/>
  <c r="P86" s="1"/>
  <c r="G86"/>
  <c r="F86"/>
  <c r="D90" i="2" s="1"/>
  <c r="BQ85" i="13"/>
  <c r="BR85" s="1"/>
  <c r="BN85"/>
  <c r="AP89" i="2" s="1"/>
  <c r="BJ85" i="13"/>
  <c r="BI85"/>
  <c r="AG89" i="2" s="1"/>
  <c r="BH85" i="13"/>
  <c r="AF89" i="2" s="1"/>
  <c r="BG85" i="13"/>
  <c r="AE89" i="2" s="1"/>
  <c r="AY85" i="13"/>
  <c r="AC89" i="2" s="1"/>
  <c r="AX85" i="13"/>
  <c r="AA89" i="2" s="1"/>
  <c r="AW85" i="13"/>
  <c r="Z89" i="2" s="1"/>
  <c r="AP85" i="13"/>
  <c r="X89" i="2" s="1"/>
  <c r="AO85" i="13"/>
  <c r="V89" i="2" s="1"/>
  <c r="AN85" i="13"/>
  <c r="U89" i="2" s="1"/>
  <c r="AG85" i="13"/>
  <c r="S89" i="2" s="1"/>
  <c r="AF85" i="13"/>
  <c r="Q89" i="2" s="1"/>
  <c r="AE85" i="13"/>
  <c r="P89" i="2" s="1"/>
  <c r="X85" i="13"/>
  <c r="W85"/>
  <c r="L89" i="2" s="1"/>
  <c r="V85" i="13"/>
  <c r="K89" i="2" s="1"/>
  <c r="Q85" i="13"/>
  <c r="J89" i="2" s="1"/>
  <c r="P85" i="13"/>
  <c r="N85"/>
  <c r="H89" i="2" s="1"/>
  <c r="H85" i="13"/>
  <c r="G85"/>
  <c r="E89" i="2" s="1"/>
  <c r="F85" i="13"/>
  <c r="D89" i="2" s="1"/>
  <c r="BQ84" i="13"/>
  <c r="BR84" s="1"/>
  <c r="BT84" s="1"/>
  <c r="BD88" i="2" s="1"/>
  <c r="BN84" i="13"/>
  <c r="AP88" i="2" s="1"/>
  <c r="BI84" i="13"/>
  <c r="AG88" i="2" s="1"/>
  <c r="BH84" i="13"/>
  <c r="AF88" i="2" s="1"/>
  <c r="BG84" i="13"/>
  <c r="AE88" i="2" s="1"/>
  <c r="AX84" i="13"/>
  <c r="AA88" i="2" s="1"/>
  <c r="AW84" i="13"/>
  <c r="Z88" i="2" s="1"/>
  <c r="AO84" i="13"/>
  <c r="AN84"/>
  <c r="AF84"/>
  <c r="Q88" i="2" s="1"/>
  <c r="AE84" i="13"/>
  <c r="W84"/>
  <c r="L88" i="2" s="1"/>
  <c r="V84" i="13"/>
  <c r="K88" i="2" s="1"/>
  <c r="N84" i="13"/>
  <c r="H88" i="2" s="1"/>
  <c r="G84" i="13"/>
  <c r="F84"/>
  <c r="D88" i="2" s="1"/>
  <c r="BQ83" i="13"/>
  <c r="BN83"/>
  <c r="AP87" i="2" s="1"/>
  <c r="BJ83" i="13"/>
  <c r="AH87" i="2" s="1"/>
  <c r="BI83" i="13"/>
  <c r="AG87" i="2" s="1"/>
  <c r="BH83" i="13"/>
  <c r="AF87" i="2" s="1"/>
  <c r="BG83" i="13"/>
  <c r="AE87" i="2" s="1"/>
  <c r="AX83" i="13"/>
  <c r="AA87" i="2" s="1"/>
  <c r="AW83" i="13"/>
  <c r="Z87" i="2" s="1"/>
  <c r="AO83" i="13"/>
  <c r="AN83"/>
  <c r="U87" i="2" s="1"/>
  <c r="AF83" i="13"/>
  <c r="Q87" i="2" s="1"/>
  <c r="AE83" i="13"/>
  <c r="P87" i="2" s="1"/>
  <c r="W83" i="13"/>
  <c r="L87" i="2" s="1"/>
  <c r="V83" i="13"/>
  <c r="K87" i="2" s="1"/>
  <c r="N83" i="13"/>
  <c r="O83" s="1"/>
  <c r="I87" i="2" s="1"/>
  <c r="G83" i="13"/>
  <c r="F83"/>
  <c r="D87" i="2" s="1"/>
  <c r="BQ82" i="13"/>
  <c r="BR82" s="1"/>
  <c r="BT82" s="1"/>
  <c r="BD86" i="2" s="1"/>
  <c r="BN82" i="13"/>
  <c r="AP86" i="2" s="1"/>
  <c r="BI82" i="13"/>
  <c r="AG86" i="2" s="1"/>
  <c r="BH82" i="13"/>
  <c r="AF86" i="2" s="1"/>
  <c r="BG82" i="13"/>
  <c r="AE86" i="2" s="1"/>
  <c r="AX82" i="13"/>
  <c r="AA86" i="2" s="1"/>
  <c r="AW82" i="13"/>
  <c r="Z86" i="2" s="1"/>
  <c r="AO82" i="13"/>
  <c r="AN82"/>
  <c r="AF82"/>
  <c r="Q86" i="2" s="1"/>
  <c r="AE82" i="13"/>
  <c r="W82"/>
  <c r="L86" i="2" s="1"/>
  <c r="V82" i="13"/>
  <c r="K86" i="2" s="1"/>
  <c r="N82" i="13"/>
  <c r="H86" i="2" s="1"/>
  <c r="G82" i="13"/>
  <c r="E86" i="2" s="1"/>
  <c r="F82" i="13"/>
  <c r="H82" s="1"/>
  <c r="BQ81"/>
  <c r="BR81" s="1"/>
  <c r="BT81" s="1"/>
  <c r="BD85" i="2" s="1"/>
  <c r="BN81" i="13"/>
  <c r="AP85" i="2" s="1"/>
  <c r="BI81" i="13"/>
  <c r="AG85" i="2" s="1"/>
  <c r="BH81" i="13"/>
  <c r="AF85" i="2" s="1"/>
  <c r="BG81" i="13"/>
  <c r="AE85" i="2" s="1"/>
  <c r="AX81" i="13"/>
  <c r="AA85" i="2" s="1"/>
  <c r="AW81" i="13"/>
  <c r="Z85" i="2" s="1"/>
  <c r="AO81" i="13"/>
  <c r="V85" i="2" s="1"/>
  <c r="AN81" i="13"/>
  <c r="U85" i="2" s="1"/>
  <c r="AF81" i="13"/>
  <c r="AE81"/>
  <c r="P85" i="2" s="1"/>
  <c r="W81" i="13"/>
  <c r="L85" i="2" s="1"/>
  <c r="V81" i="13"/>
  <c r="K85" i="2" s="1"/>
  <c r="N81" i="13"/>
  <c r="G81"/>
  <c r="E85" i="2" s="1"/>
  <c r="F81" i="13"/>
  <c r="D85" i="2" s="1"/>
  <c r="BQ80" i="13"/>
  <c r="BN80"/>
  <c r="AP84" i="2" s="1"/>
  <c r="BI80" i="13"/>
  <c r="AG84" i="2" s="1"/>
  <c r="BH80" i="13"/>
  <c r="AF84" i="2" s="1"/>
  <c r="BG80" i="13"/>
  <c r="AE84" i="2" s="1"/>
  <c r="AX80" i="13"/>
  <c r="AA84" i="2" s="1"/>
  <c r="AW80" i="13"/>
  <c r="Z84" i="2" s="1"/>
  <c r="AP80" i="13"/>
  <c r="X84" i="2" s="1"/>
  <c r="AO80" i="13"/>
  <c r="V84" i="2" s="1"/>
  <c r="AN80" i="13"/>
  <c r="U84" i="2" s="1"/>
  <c r="AG80" i="13"/>
  <c r="AF80"/>
  <c r="Q84" i="2" s="1"/>
  <c r="AE80" i="13"/>
  <c r="P84" i="2" s="1"/>
  <c r="X80" i="13"/>
  <c r="N84" i="2" s="1"/>
  <c r="W80" i="13"/>
  <c r="L84" i="2" s="1"/>
  <c r="V80" i="13"/>
  <c r="K84" i="2" s="1"/>
  <c r="N80" i="13"/>
  <c r="G80"/>
  <c r="E84" i="2" s="1"/>
  <c r="F80" i="13"/>
  <c r="D84" i="2" s="1"/>
  <c r="BQ79" i="13"/>
  <c r="BN79"/>
  <c r="AP83" i="2" s="1"/>
  <c r="BI79" i="13"/>
  <c r="AG83" i="2" s="1"/>
  <c r="BH79" i="13"/>
  <c r="AF83" i="2" s="1"/>
  <c r="BG79" i="13"/>
  <c r="AE83" i="2" s="1"/>
  <c r="AX79" i="13"/>
  <c r="AA83" i="2" s="1"/>
  <c r="AW79" i="13"/>
  <c r="Z83" i="2" s="1"/>
  <c r="AO79" i="13"/>
  <c r="V83" i="2" s="1"/>
  <c r="AN79" i="13"/>
  <c r="U83" i="2" s="1"/>
  <c r="AF79" i="13"/>
  <c r="AE79"/>
  <c r="P83" i="2" s="1"/>
  <c r="W79" i="13"/>
  <c r="L83" i="2" s="1"/>
  <c r="V79" i="13"/>
  <c r="N79"/>
  <c r="Q79" s="1"/>
  <c r="J83" i="2" s="1"/>
  <c r="G79" i="13"/>
  <c r="E83" i="2" s="1"/>
  <c r="F79" i="13"/>
  <c r="D83" i="2" s="1"/>
  <c r="BQ78" i="13"/>
  <c r="BN78"/>
  <c r="AP82" i="2" s="1"/>
  <c r="BI78" i="13"/>
  <c r="AG82" i="2" s="1"/>
  <c r="BH78" i="13"/>
  <c r="AF82" i="2" s="1"/>
  <c r="BG78" i="13"/>
  <c r="AE82" i="2" s="1"/>
  <c r="AX78" i="13"/>
  <c r="AA82" i="2" s="1"/>
  <c r="AW78" i="13"/>
  <c r="Z82" i="2" s="1"/>
  <c r="AO78" i="13"/>
  <c r="V82" i="2" s="1"/>
  <c r="AN78" i="13"/>
  <c r="U82" i="2" s="1"/>
  <c r="AF78" i="13"/>
  <c r="Q82" i="2" s="1"/>
  <c r="AE78" i="13"/>
  <c r="W78"/>
  <c r="L82" i="2" s="1"/>
  <c r="V78" i="13"/>
  <c r="N78"/>
  <c r="Q78" s="1"/>
  <c r="J82" i="2" s="1"/>
  <c r="G78" i="13"/>
  <c r="E82" i="2" s="1"/>
  <c r="F78" i="13"/>
  <c r="D82" i="2" s="1"/>
  <c r="BQ77" i="13"/>
  <c r="BN77"/>
  <c r="AP81" i="2" s="1"/>
  <c r="BI77" i="13"/>
  <c r="AG81" i="2" s="1"/>
  <c r="BH77" i="13"/>
  <c r="AF81" i="2" s="1"/>
  <c r="BG77" i="13"/>
  <c r="AE81" i="2" s="1"/>
  <c r="AX77" i="13"/>
  <c r="AA81" i="2" s="1"/>
  <c r="AW77" i="13"/>
  <c r="Z81" i="2" s="1"/>
  <c r="AO77" i="13"/>
  <c r="AN77"/>
  <c r="AF77"/>
  <c r="Q81" i="2" s="1"/>
  <c r="AE77" i="13"/>
  <c r="W77"/>
  <c r="L81" i="2" s="1"/>
  <c r="V77" i="13"/>
  <c r="K81" i="2" s="1"/>
  <c r="N77" i="13"/>
  <c r="G77"/>
  <c r="E81" i="2" s="1"/>
  <c r="F77" i="13"/>
  <c r="BQ76"/>
  <c r="BR76" s="1"/>
  <c r="BN76"/>
  <c r="AP80" i="2" s="1"/>
  <c r="BI76" i="13"/>
  <c r="AG80" i="2" s="1"/>
  <c r="BH76" i="13"/>
  <c r="AF80" i="2" s="1"/>
  <c r="BG76" i="13"/>
  <c r="AE80" i="2" s="1"/>
  <c r="AX76" i="13"/>
  <c r="AA80" i="2" s="1"/>
  <c r="AW76" i="13"/>
  <c r="AO76"/>
  <c r="AN76"/>
  <c r="AF76"/>
  <c r="Q80" i="2" s="1"/>
  <c r="AE76" i="13"/>
  <c r="W76"/>
  <c r="L80" i="2" s="1"/>
  <c r="V76" i="13"/>
  <c r="K80" i="2" s="1"/>
  <c r="N76" i="13"/>
  <c r="H80" i="2" s="1"/>
  <c r="G76" i="13"/>
  <c r="E80" i="2" s="1"/>
  <c r="F76" i="13"/>
  <c r="BQ75"/>
  <c r="BN75"/>
  <c r="AP79" i="2" s="1"/>
  <c r="BI75" i="13"/>
  <c r="AG79" i="2" s="1"/>
  <c r="BH75" i="13"/>
  <c r="AF79" i="2" s="1"/>
  <c r="BG75" i="13"/>
  <c r="AE79" i="2" s="1"/>
  <c r="AX75" i="13"/>
  <c r="AA79" i="2" s="1"/>
  <c r="AW75" i="13"/>
  <c r="Z79" i="2" s="1"/>
  <c r="AO75" i="13"/>
  <c r="V79" i="2" s="1"/>
  <c r="AN75" i="13"/>
  <c r="U79" i="2" s="1"/>
  <c r="AF75" i="13"/>
  <c r="AE75"/>
  <c r="P79" i="2" s="1"/>
  <c r="W75" i="13"/>
  <c r="L79" i="2" s="1"/>
  <c r="V75" i="13"/>
  <c r="K79" i="2" s="1"/>
  <c r="N75" i="13"/>
  <c r="G75"/>
  <c r="E79" i="2" s="1"/>
  <c r="F75" i="13"/>
  <c r="D79" i="2" s="1"/>
  <c r="BQ74" i="13"/>
  <c r="BN74"/>
  <c r="AP78" i="2" s="1"/>
  <c r="BI74" i="13"/>
  <c r="AG78" i="2" s="1"/>
  <c r="BH74" i="13"/>
  <c r="AF78" i="2" s="1"/>
  <c r="BG74" i="13"/>
  <c r="AE78" i="2" s="1"/>
  <c r="AX74" i="13"/>
  <c r="AW74"/>
  <c r="Z78" i="2" s="1"/>
  <c r="AO74" i="13"/>
  <c r="V78" i="2" s="1"/>
  <c r="AN74" i="13"/>
  <c r="U78" i="2" s="1"/>
  <c r="AF74" i="13"/>
  <c r="Q78" i="2" s="1"/>
  <c r="AE74" i="13"/>
  <c r="P78" i="2" s="1"/>
  <c r="W74" i="13"/>
  <c r="L78" i="2" s="1"/>
  <c r="V74" i="13"/>
  <c r="N74"/>
  <c r="G74"/>
  <c r="E78" i="2" s="1"/>
  <c r="F74" i="13"/>
  <c r="D78" i="2" s="1"/>
  <c r="BQ73" i="13"/>
  <c r="BR73" s="1"/>
  <c r="BT73" s="1"/>
  <c r="BD77" i="2" s="1"/>
  <c r="BN73" i="13"/>
  <c r="AP77" i="2" s="1"/>
  <c r="BI73" i="13"/>
  <c r="AG77" i="2" s="1"/>
  <c r="BH73" i="13"/>
  <c r="AF77" i="2" s="1"/>
  <c r="BG73" i="13"/>
  <c r="AE77" i="2" s="1"/>
  <c r="AX73" i="13"/>
  <c r="AW73"/>
  <c r="Z77" i="2" s="1"/>
  <c r="AO73" i="13"/>
  <c r="V77" i="2" s="1"/>
  <c r="AN73" i="13"/>
  <c r="U77" i="2" s="1"/>
  <c r="AF73" i="13"/>
  <c r="AE73"/>
  <c r="P77" i="2" s="1"/>
  <c r="W73" i="13"/>
  <c r="L77" i="2" s="1"/>
  <c r="V73" i="13"/>
  <c r="K77" i="2" s="1"/>
  <c r="N73" i="13"/>
  <c r="H77" i="2" s="1"/>
  <c r="G73" i="13"/>
  <c r="E77" i="2" s="1"/>
  <c r="F73" i="13"/>
  <c r="BQ72"/>
  <c r="BR72" s="1"/>
  <c r="BN72"/>
  <c r="AP76" i="2" s="1"/>
  <c r="BI72" i="13"/>
  <c r="AG76" i="2" s="1"/>
  <c r="BH72" i="13"/>
  <c r="AF76" i="2" s="1"/>
  <c r="BG72" i="13"/>
  <c r="AE76" i="2" s="1"/>
  <c r="AX72" i="13"/>
  <c r="AA76" i="2" s="1"/>
  <c r="AW72" i="13"/>
  <c r="Z76" i="2" s="1"/>
  <c r="AO72" i="13"/>
  <c r="AN72"/>
  <c r="U76" i="2" s="1"/>
  <c r="AF72" i="13"/>
  <c r="Q76" i="2" s="1"/>
  <c r="AE72" i="13"/>
  <c r="P76" i="2" s="1"/>
  <c r="W72" i="13"/>
  <c r="L76" i="2" s="1"/>
  <c r="V72" i="13"/>
  <c r="K76" i="2" s="1"/>
  <c r="N72" i="13"/>
  <c r="G72"/>
  <c r="E76" i="2" s="1"/>
  <c r="F72" i="13"/>
  <c r="D76" i="2" s="1"/>
  <c r="BQ71" i="13"/>
  <c r="BN71"/>
  <c r="AP75" i="2" s="1"/>
  <c r="BJ71" i="13"/>
  <c r="AH75" i="2" s="1"/>
  <c r="BI71" i="13"/>
  <c r="AG75" i="2" s="1"/>
  <c r="BH71" i="13"/>
  <c r="AF75" i="2" s="1"/>
  <c r="BG71" i="13"/>
  <c r="AE75" i="2" s="1"/>
  <c r="AY71" i="13"/>
  <c r="AC75" i="2" s="1"/>
  <c r="AX71" i="13"/>
  <c r="AA75" i="2" s="1"/>
  <c r="AW71" i="13"/>
  <c r="Z75" i="2" s="1"/>
  <c r="AP71" i="13"/>
  <c r="AQ71" s="1"/>
  <c r="AR71" s="1"/>
  <c r="AO71"/>
  <c r="V75" i="2" s="1"/>
  <c r="AN71" i="13"/>
  <c r="U75" i="2" s="1"/>
  <c r="AG71" i="13"/>
  <c r="AF71"/>
  <c r="Q75" i="2" s="1"/>
  <c r="AE71" i="13"/>
  <c r="X71"/>
  <c r="N75" i="2" s="1"/>
  <c r="W71" i="13"/>
  <c r="L75" i="2" s="1"/>
  <c r="V71" i="13"/>
  <c r="K75" i="2" s="1"/>
  <c r="Q71" i="13"/>
  <c r="J75" i="2" s="1"/>
  <c r="P71" i="13"/>
  <c r="N71"/>
  <c r="H75" i="2" s="1"/>
  <c r="H71" i="13"/>
  <c r="F75" i="2" s="1"/>
  <c r="G71" i="13"/>
  <c r="E75" i="2" s="1"/>
  <c r="F71" i="13"/>
  <c r="D75" i="2" s="1"/>
  <c r="BQ70" i="13"/>
  <c r="BN70"/>
  <c r="AP74" i="2" s="1"/>
  <c r="BI70" i="13"/>
  <c r="AG74" i="2" s="1"/>
  <c r="BH70" i="13"/>
  <c r="AF74" i="2" s="1"/>
  <c r="BG70" i="13"/>
  <c r="AE74" i="2" s="1"/>
  <c r="AX70" i="13"/>
  <c r="AA74" i="2" s="1"/>
  <c r="AW70" i="13"/>
  <c r="Z74" i="2" s="1"/>
  <c r="AO70" i="13"/>
  <c r="AN70"/>
  <c r="U74" i="2" s="1"/>
  <c r="AF70" i="13"/>
  <c r="AE70"/>
  <c r="W70"/>
  <c r="L74" i="2" s="1"/>
  <c r="V70" i="13"/>
  <c r="K74" i="2" s="1"/>
  <c r="N70" i="13"/>
  <c r="H74" i="2" s="1"/>
  <c r="G70" i="13"/>
  <c r="E74" i="2" s="1"/>
  <c r="F70" i="13"/>
  <c r="D74" i="2" s="1"/>
  <c r="BQ69" i="13"/>
  <c r="BR69" s="1"/>
  <c r="BN69"/>
  <c r="BI69"/>
  <c r="AG73" i="2" s="1"/>
  <c r="BH69" i="13"/>
  <c r="AF73" i="2" s="1"/>
  <c r="BG69" i="13"/>
  <c r="AE73" i="2" s="1"/>
  <c r="AX69" i="13"/>
  <c r="AW69"/>
  <c r="Z73" i="2" s="1"/>
  <c r="AO69" i="13"/>
  <c r="AN69"/>
  <c r="U73" i="2" s="1"/>
  <c r="AF69" i="13"/>
  <c r="Q73" i="2" s="1"/>
  <c r="AE69" i="13"/>
  <c r="W69"/>
  <c r="V69"/>
  <c r="K73" i="2" s="1"/>
  <c r="N69" i="13"/>
  <c r="H73" i="2" s="1"/>
  <c r="G69" i="13"/>
  <c r="E73" i="2" s="1"/>
  <c r="F69" i="13"/>
  <c r="D73" i="2" s="1"/>
  <c r="BT68" i="13"/>
  <c r="BD72" i="2" s="1"/>
  <c r="BQ68" i="13"/>
  <c r="BR68" s="1"/>
  <c r="BN68"/>
  <c r="AP72" i="2" s="1"/>
  <c r="BI68" i="13"/>
  <c r="AG72" i="2" s="1"/>
  <c r="BH68" i="13"/>
  <c r="AF72" i="2" s="1"/>
  <c r="BG68" i="13"/>
  <c r="AE72" i="2" s="1"/>
  <c r="AX68" i="13"/>
  <c r="AW68"/>
  <c r="Z72" i="2" s="1"/>
  <c r="AO68" i="13"/>
  <c r="V72" i="2" s="1"/>
  <c r="AN68" i="13"/>
  <c r="AF68"/>
  <c r="Q72" i="2" s="1"/>
  <c r="AE68" i="13"/>
  <c r="P72" i="2" s="1"/>
  <c r="W68" i="13"/>
  <c r="L72" i="2" s="1"/>
  <c r="V68" i="13"/>
  <c r="K72" i="2" s="1"/>
  <c r="N68" i="13"/>
  <c r="H72" i="2" s="1"/>
  <c r="G68" i="13"/>
  <c r="E72" i="2" s="1"/>
  <c r="F68" i="13"/>
  <c r="D72" i="2" s="1"/>
  <c r="BQ67" i="13"/>
  <c r="BR67" s="1"/>
  <c r="BN67"/>
  <c r="AP71" i="2" s="1"/>
  <c r="BI67" i="13"/>
  <c r="AG71" i="2" s="1"/>
  <c r="BH67" i="13"/>
  <c r="AF71" i="2" s="1"/>
  <c r="BG67" i="13"/>
  <c r="AE71" i="2" s="1"/>
  <c r="AX67" i="13"/>
  <c r="AA71" i="2" s="1"/>
  <c r="AW67" i="13"/>
  <c r="Z71" i="2" s="1"/>
  <c r="AO67" i="13"/>
  <c r="V71" i="2" s="1"/>
  <c r="AN67" i="13"/>
  <c r="U71" i="2" s="1"/>
  <c r="AF67" i="13"/>
  <c r="Q71" i="2" s="1"/>
  <c r="AE67" i="13"/>
  <c r="P71" i="2" s="1"/>
  <c r="W67" i="13"/>
  <c r="L71" i="2" s="1"/>
  <c r="V67" i="13"/>
  <c r="K71" i="2" s="1"/>
  <c r="N67" i="13"/>
  <c r="H71" i="2" s="1"/>
  <c r="G67" i="13"/>
  <c r="E71" i="2" s="1"/>
  <c r="F67" i="13"/>
  <c r="D71" i="2" s="1"/>
  <c r="BQ66" i="13"/>
  <c r="BN66"/>
  <c r="AP70" i="2" s="1"/>
  <c r="BI66" i="13"/>
  <c r="AG70" i="2" s="1"/>
  <c r="BH66" i="13"/>
  <c r="AF70" i="2" s="1"/>
  <c r="BG66" i="13"/>
  <c r="AE70" i="2" s="1"/>
  <c r="AX66" i="13"/>
  <c r="AA70" i="2" s="1"/>
  <c r="AW66" i="13"/>
  <c r="Z70" i="2" s="1"/>
  <c r="AO66" i="13"/>
  <c r="AN66"/>
  <c r="U70" i="2" s="1"/>
  <c r="AF66" i="13"/>
  <c r="Q70" i="2" s="1"/>
  <c r="AE66" i="13"/>
  <c r="W66"/>
  <c r="L70" i="2" s="1"/>
  <c r="V66" i="13"/>
  <c r="X66" s="1"/>
  <c r="N66"/>
  <c r="H70" i="2" s="1"/>
  <c r="G66" i="13"/>
  <c r="E70" i="2" s="1"/>
  <c r="F66" i="13"/>
  <c r="D70" i="2" s="1"/>
  <c r="BQ65" i="13"/>
  <c r="BN65"/>
  <c r="AP69" i="2" s="1"/>
  <c r="BI65" i="13"/>
  <c r="AG69" i="2" s="1"/>
  <c r="BH65" i="13"/>
  <c r="AF69" i="2" s="1"/>
  <c r="BG65" i="13"/>
  <c r="AE69" i="2" s="1"/>
  <c r="AX65" i="13"/>
  <c r="AW65"/>
  <c r="Z69" i="2" s="1"/>
  <c r="AO65" i="13"/>
  <c r="V69" i="2" s="1"/>
  <c r="AN65" i="13"/>
  <c r="AF65"/>
  <c r="Q69" i="2" s="1"/>
  <c r="AE65" i="13"/>
  <c r="W65"/>
  <c r="L69" i="2" s="1"/>
  <c r="V65" i="13"/>
  <c r="K69" i="2" s="1"/>
  <c r="N65" i="13"/>
  <c r="H69" i="2" s="1"/>
  <c r="G65" i="13"/>
  <c r="E69" i="2" s="1"/>
  <c r="F65" i="13"/>
  <c r="D69" i="2" s="1"/>
  <c r="BQ64" i="13"/>
  <c r="BR64" s="1"/>
  <c r="BN64"/>
  <c r="AP68" i="2" s="1"/>
  <c r="BI64" i="13"/>
  <c r="AG68" i="2" s="1"/>
  <c r="BH64" i="13"/>
  <c r="AF68" i="2" s="1"/>
  <c r="BG64" i="13"/>
  <c r="AE68" i="2" s="1"/>
  <c r="AX64" i="13"/>
  <c r="AA68" i="2" s="1"/>
  <c r="AW64" i="13"/>
  <c r="Z68" i="2" s="1"/>
  <c r="AO64" i="13"/>
  <c r="V68" i="2" s="1"/>
  <c r="AN64" i="13"/>
  <c r="AF64"/>
  <c r="Q68" i="2" s="1"/>
  <c r="AE64" i="13"/>
  <c r="W64"/>
  <c r="L68" i="2" s="1"/>
  <c r="V64" i="13"/>
  <c r="K68" i="2" s="1"/>
  <c r="N64" i="13"/>
  <c r="H68" i="2" s="1"/>
  <c r="G64" i="13"/>
  <c r="E68" i="2" s="1"/>
  <c r="F64" i="13"/>
  <c r="D68" i="2" s="1"/>
  <c r="BQ63" i="13"/>
  <c r="BN63"/>
  <c r="AP67" i="2" s="1"/>
  <c r="BI63" i="13"/>
  <c r="AG67" i="2" s="1"/>
  <c r="BH63" i="13"/>
  <c r="AF67" i="2" s="1"/>
  <c r="BG63" i="13"/>
  <c r="AE67" i="2" s="1"/>
  <c r="AX63" i="13"/>
  <c r="AA67" i="2" s="1"/>
  <c r="AW63" i="13"/>
  <c r="Z67" i="2" s="1"/>
  <c r="AO63" i="13"/>
  <c r="V67" i="2" s="1"/>
  <c r="AN63" i="13"/>
  <c r="U67" i="2" s="1"/>
  <c r="AF63" i="13"/>
  <c r="Q67" i="2" s="1"/>
  <c r="AE63" i="13"/>
  <c r="P67" i="2" s="1"/>
  <c r="W63" i="13"/>
  <c r="L67" i="2" s="1"/>
  <c r="V63" i="13"/>
  <c r="X63" s="1"/>
  <c r="N67" i="2" s="1"/>
  <c r="N63" i="13"/>
  <c r="H67" i="2" s="1"/>
  <c r="G63" i="13"/>
  <c r="E67" i="2" s="1"/>
  <c r="F63" i="13"/>
  <c r="D67" i="2" s="1"/>
  <c r="BQ62" i="13"/>
  <c r="BN62"/>
  <c r="AP66" i="2" s="1"/>
  <c r="BI62" i="13"/>
  <c r="AG66" i="2" s="1"/>
  <c r="BH62" i="13"/>
  <c r="AF66" i="2" s="1"/>
  <c r="BG62" i="13"/>
  <c r="AE66" i="2" s="1"/>
  <c r="AX62" i="13"/>
  <c r="AA66" i="2" s="1"/>
  <c r="AW62" i="13"/>
  <c r="Z66" i="2" s="1"/>
  <c r="AO62" i="13"/>
  <c r="V66" i="2" s="1"/>
  <c r="AN62" i="13"/>
  <c r="U66" i="2" s="1"/>
  <c r="AF62" i="13"/>
  <c r="AE62"/>
  <c r="P66" i="2" s="1"/>
  <c r="W62" i="13"/>
  <c r="L66" i="2" s="1"/>
  <c r="V62" i="13"/>
  <c r="K66" i="2" s="1"/>
  <c r="N62" i="13"/>
  <c r="H66" i="2" s="1"/>
  <c r="G62" i="13"/>
  <c r="E66" i="2" s="1"/>
  <c r="F62" i="13"/>
  <c r="D66" i="2" s="1"/>
  <c r="BQ61" i="13"/>
  <c r="BR61" s="1"/>
  <c r="BN61"/>
  <c r="BJ61"/>
  <c r="AH65" i="2" s="1"/>
  <c r="BI61" i="13"/>
  <c r="AG65" i="2" s="1"/>
  <c r="BH61" i="13"/>
  <c r="AF65" i="2" s="1"/>
  <c r="BG61" i="13"/>
  <c r="AE65" i="2" s="1"/>
  <c r="AX61" i="13"/>
  <c r="AA65" i="2" s="1"/>
  <c r="AW61" i="13"/>
  <c r="Z65" i="2" s="1"/>
  <c r="AO61" i="13"/>
  <c r="V65" i="2" s="1"/>
  <c r="AN61" i="13"/>
  <c r="U65" i="2" s="1"/>
  <c r="AF61" i="13"/>
  <c r="Q65" i="2" s="1"/>
  <c r="AE61" i="13"/>
  <c r="P65" i="2" s="1"/>
  <c r="W61" i="13"/>
  <c r="L65" i="2" s="1"/>
  <c r="V61" i="13"/>
  <c r="K65" i="2" s="1"/>
  <c r="N61" i="13"/>
  <c r="H65" i="2" s="1"/>
  <c r="G61" i="13"/>
  <c r="E65" i="2" s="1"/>
  <c r="F61" i="13"/>
  <c r="BQ60"/>
  <c r="BN60"/>
  <c r="AP64" i="2" s="1"/>
  <c r="BI60" i="13"/>
  <c r="AG64" i="2" s="1"/>
  <c r="BH60" i="13"/>
  <c r="AF64" i="2" s="1"/>
  <c r="BG60" i="13"/>
  <c r="AE64" i="2" s="1"/>
  <c r="AY60" i="13"/>
  <c r="AC64" i="2" s="1"/>
  <c r="AX60" i="13"/>
  <c r="AA64" i="2" s="1"/>
  <c r="AW60" i="13"/>
  <c r="Z64" i="2" s="1"/>
  <c r="AO60" i="13"/>
  <c r="AN60"/>
  <c r="AF60"/>
  <c r="Q64" i="2" s="1"/>
  <c r="AE60" i="13"/>
  <c r="AG60" s="1"/>
  <c r="W60"/>
  <c r="L64" i="2" s="1"/>
  <c r="V60" i="13"/>
  <c r="K64" i="2" s="1"/>
  <c r="N60" i="13"/>
  <c r="H64" i="2" s="1"/>
  <c r="G60" i="13"/>
  <c r="E64" i="2" s="1"/>
  <c r="F60" i="13"/>
  <c r="D64" i="2" s="1"/>
  <c r="BQ59" i="13"/>
  <c r="BR59" s="1"/>
  <c r="BN59"/>
  <c r="AP63" i="2" s="1"/>
  <c r="BI59" i="13"/>
  <c r="AG63" i="2" s="1"/>
  <c r="BH59" i="13"/>
  <c r="AF63" i="2" s="1"/>
  <c r="BG59" i="13"/>
  <c r="AE63" i="2" s="1"/>
  <c r="AX59" i="13"/>
  <c r="AW59"/>
  <c r="Z63" i="2" s="1"/>
  <c r="AO59" i="13"/>
  <c r="AN59"/>
  <c r="AF59"/>
  <c r="Q63" i="2" s="1"/>
  <c r="AE59" i="13"/>
  <c r="P63" i="2" s="1"/>
  <c r="W59" i="13"/>
  <c r="L63" i="2" s="1"/>
  <c r="V59" i="13"/>
  <c r="K63" i="2" s="1"/>
  <c r="N59" i="13"/>
  <c r="H63" i="2" s="1"/>
  <c r="G59" i="13"/>
  <c r="E63" i="2" s="1"/>
  <c r="F59" i="13"/>
  <c r="D63" i="2" s="1"/>
  <c r="BQ58" i="13"/>
  <c r="BR58" s="1"/>
  <c r="BN58"/>
  <c r="BI58"/>
  <c r="AG62" i="2" s="1"/>
  <c r="BH58" i="13"/>
  <c r="AF62" i="2" s="1"/>
  <c r="BG58" i="13"/>
  <c r="AE62" i="2" s="1"/>
  <c r="AX58" i="13"/>
  <c r="AW58"/>
  <c r="Z62" i="2" s="1"/>
  <c r="AO58" i="13"/>
  <c r="V62" i="2" s="1"/>
  <c r="AN58" i="13"/>
  <c r="U62" i="2" s="1"/>
  <c r="AF58" i="13"/>
  <c r="Q62" i="2" s="1"/>
  <c r="AE58" i="13"/>
  <c r="P62" i="2" s="1"/>
  <c r="W58" i="13"/>
  <c r="L62" i="2" s="1"/>
  <c r="V58" i="13"/>
  <c r="N58"/>
  <c r="H62" i="2" s="1"/>
  <c r="G58" i="13"/>
  <c r="E62" i="2" s="1"/>
  <c r="F58" i="13"/>
  <c r="BQ57"/>
  <c r="BN57"/>
  <c r="BI57"/>
  <c r="AG61" i="2" s="1"/>
  <c r="BH57" i="13"/>
  <c r="AF61" i="2" s="1"/>
  <c r="BG57" i="13"/>
  <c r="AE61" i="2" s="1"/>
  <c r="AX57" i="13"/>
  <c r="AA61" i="2" s="1"/>
  <c r="AW57" i="13"/>
  <c r="Z61" i="2" s="1"/>
  <c r="AO57" i="13"/>
  <c r="V61" i="2" s="1"/>
  <c r="AN57" i="13"/>
  <c r="AF57"/>
  <c r="AE57"/>
  <c r="P61" i="2" s="1"/>
  <c r="W57" i="13"/>
  <c r="L61" i="2" s="1"/>
  <c r="V57" i="13"/>
  <c r="K61" i="2" s="1"/>
  <c r="N57" i="13"/>
  <c r="H61" i="2" s="1"/>
  <c r="G57" i="13"/>
  <c r="E61" i="2" s="1"/>
  <c r="F57" i="13"/>
  <c r="D61" i="2" s="1"/>
  <c r="BQ56" i="13"/>
  <c r="BR56" s="1"/>
  <c r="BN56"/>
  <c r="AP60" i="2" s="1"/>
  <c r="BJ56" i="13"/>
  <c r="AH60" i="2" s="1"/>
  <c r="BI56" i="13"/>
  <c r="AG60" i="2" s="1"/>
  <c r="BH56" i="13"/>
  <c r="AF60" i="2" s="1"/>
  <c r="BG56" i="13"/>
  <c r="AE60" i="2" s="1"/>
  <c r="AY56" i="13"/>
  <c r="AC60" i="2" s="1"/>
  <c r="AX56" i="13"/>
  <c r="AA60" i="2" s="1"/>
  <c r="AW56" i="13"/>
  <c r="Z60" i="2" s="1"/>
  <c r="AP56" i="13"/>
  <c r="AO56"/>
  <c r="V60" i="2" s="1"/>
  <c r="AN56" i="13"/>
  <c r="U60" i="2" s="1"/>
  <c r="AG56" i="13"/>
  <c r="AF56"/>
  <c r="Q60" i="2" s="1"/>
  <c r="AE56" i="13"/>
  <c r="P60" i="2" s="1"/>
  <c r="X56" i="13"/>
  <c r="W56"/>
  <c r="L60" i="2" s="1"/>
  <c r="V56" i="13"/>
  <c r="K60" i="2" s="1"/>
  <c r="Q56" i="13"/>
  <c r="J60" i="2" s="1"/>
  <c r="P56" i="13"/>
  <c r="N56"/>
  <c r="H60" i="2" s="1"/>
  <c r="H56" i="13"/>
  <c r="F60" i="2" s="1"/>
  <c r="G56" i="13"/>
  <c r="E60" i="2" s="1"/>
  <c r="F56" i="13"/>
  <c r="D60" i="2" s="1"/>
  <c r="BQ55" i="13"/>
  <c r="BR55" s="1"/>
  <c r="BN55"/>
  <c r="AP59" i="2" s="1"/>
  <c r="BI55" i="13"/>
  <c r="AG59" i="2" s="1"/>
  <c r="BH55" i="13"/>
  <c r="AF59" i="2" s="1"/>
  <c r="BG55" i="13"/>
  <c r="AE59" i="2" s="1"/>
  <c r="AX55" i="13"/>
  <c r="AA59" i="2" s="1"/>
  <c r="AW55" i="13"/>
  <c r="Z59" i="2" s="1"/>
  <c r="AO55" i="13"/>
  <c r="V59" i="2" s="1"/>
  <c r="AN55" i="13"/>
  <c r="AF55"/>
  <c r="Q59" i="2" s="1"/>
  <c r="AE55" i="13"/>
  <c r="P59" i="2" s="1"/>
  <c r="W55" i="13"/>
  <c r="L59" i="2" s="1"/>
  <c r="V55" i="13"/>
  <c r="K59" i="2" s="1"/>
  <c r="N55" i="13"/>
  <c r="H59" i="2" s="1"/>
  <c r="G55" i="13"/>
  <c r="E59" i="2" s="1"/>
  <c r="F55" i="13"/>
  <c r="D59" i="2" s="1"/>
  <c r="BQ54" i="13"/>
  <c r="BN54"/>
  <c r="AP58" i="2" s="1"/>
  <c r="BI54" i="13"/>
  <c r="AG58" i="2" s="1"/>
  <c r="BH54" i="13"/>
  <c r="AF58" i="2" s="1"/>
  <c r="BG54" i="13"/>
  <c r="AE58" i="2" s="1"/>
  <c r="AX54" i="13"/>
  <c r="AA58" i="2" s="1"/>
  <c r="AW54" i="13"/>
  <c r="Z58" i="2" s="1"/>
  <c r="AO54" i="13"/>
  <c r="AN54"/>
  <c r="U58" i="2" s="1"/>
  <c r="AF54" i="13"/>
  <c r="Q58" i="2" s="1"/>
  <c r="AE54" i="13"/>
  <c r="P58" i="2" s="1"/>
  <c r="W54" i="13"/>
  <c r="L58" i="2" s="1"/>
  <c r="V54" i="13"/>
  <c r="K58" i="2" s="1"/>
  <c r="N54" i="13"/>
  <c r="H58" i="2" s="1"/>
  <c r="G54" i="13"/>
  <c r="E58" i="2" s="1"/>
  <c r="F54" i="13"/>
  <c r="D58" i="2" s="1"/>
  <c r="BQ53" i="13"/>
  <c r="BN53"/>
  <c r="AP57" i="2" s="1"/>
  <c r="BI53" i="13"/>
  <c r="AG57" i="2" s="1"/>
  <c r="BH53" i="13"/>
  <c r="AF57" i="2" s="1"/>
  <c r="BG53" i="13"/>
  <c r="AE57" i="2" s="1"/>
  <c r="AX53" i="13"/>
  <c r="AA57" i="2" s="1"/>
  <c r="AW53" i="13"/>
  <c r="Z57" i="2" s="1"/>
  <c r="AO53" i="13"/>
  <c r="V57" i="2" s="1"/>
  <c r="AN53" i="13"/>
  <c r="AF53"/>
  <c r="Q57" i="2" s="1"/>
  <c r="AE53" i="13"/>
  <c r="P57" i="2" s="1"/>
  <c r="W53" i="13"/>
  <c r="L57" i="2" s="1"/>
  <c r="V53" i="13"/>
  <c r="K57" i="2" s="1"/>
  <c r="N53" i="13"/>
  <c r="H57" i="2" s="1"/>
  <c r="G53" i="13"/>
  <c r="E57" i="2" s="1"/>
  <c r="F53" i="13"/>
  <c r="D57" i="2" s="1"/>
  <c r="BQ52" i="13"/>
  <c r="BN52"/>
  <c r="AP56" i="2" s="1"/>
  <c r="BI52" i="13"/>
  <c r="AG56" i="2" s="1"/>
  <c r="BH52" i="13"/>
  <c r="AF56" i="2" s="1"/>
  <c r="BG52" i="13"/>
  <c r="AE56" i="2" s="1"/>
  <c r="AX52" i="13"/>
  <c r="AA56" i="2" s="1"/>
  <c r="AW52" i="13"/>
  <c r="Z56" i="2" s="1"/>
  <c r="AO52" i="13"/>
  <c r="AN52"/>
  <c r="U56" i="2" s="1"/>
  <c r="AF52" i="13"/>
  <c r="Q56" i="2" s="1"/>
  <c r="AE52" i="13"/>
  <c r="P56" i="2" s="1"/>
  <c r="W52" i="13"/>
  <c r="L56" i="2" s="1"/>
  <c r="V52" i="13"/>
  <c r="K56" i="2" s="1"/>
  <c r="N52" i="13"/>
  <c r="H56" i="2" s="1"/>
  <c r="G52" i="13"/>
  <c r="E56" i="2" s="1"/>
  <c r="F52" i="13"/>
  <c r="BQ51"/>
  <c r="BN51"/>
  <c r="AP55" i="2" s="1"/>
  <c r="BI51" i="13"/>
  <c r="AG55" i="2" s="1"/>
  <c r="BH51" i="13"/>
  <c r="AF55" i="2" s="1"/>
  <c r="BG51" i="13"/>
  <c r="AE55" i="2" s="1"/>
  <c r="AX51" i="13"/>
  <c r="AA55" i="2" s="1"/>
  <c r="AW51" i="13"/>
  <c r="Z55" i="2" s="1"/>
  <c r="AO51" i="13"/>
  <c r="V55" i="2" s="1"/>
  <c r="AN51" i="13"/>
  <c r="U55" i="2" s="1"/>
  <c r="AF51" i="13"/>
  <c r="AE51"/>
  <c r="P55" i="2" s="1"/>
  <c r="W51" i="13"/>
  <c r="L55" i="2" s="1"/>
  <c r="V51" i="13"/>
  <c r="K55" i="2" s="1"/>
  <c r="N51" i="13"/>
  <c r="H55" i="2" s="1"/>
  <c r="G51" i="13"/>
  <c r="E55" i="2" s="1"/>
  <c r="F51" i="13"/>
  <c r="D55" i="2" s="1"/>
  <c r="BQ50" i="13"/>
  <c r="BN50"/>
  <c r="AP54" i="2" s="1"/>
  <c r="BI50" i="13"/>
  <c r="AG54" i="2" s="1"/>
  <c r="BH50" i="13"/>
  <c r="AF54" i="2" s="1"/>
  <c r="BG50" i="13"/>
  <c r="AE54" i="2" s="1"/>
  <c r="AX50" i="13"/>
  <c r="AA54" i="2" s="1"/>
  <c r="AW50" i="13"/>
  <c r="Z54" i="2" s="1"/>
  <c r="AO50" i="13"/>
  <c r="V54" i="2" s="1"/>
  <c r="AN50" i="13"/>
  <c r="U54" i="2" s="1"/>
  <c r="AF50" i="13"/>
  <c r="Q54" i="2" s="1"/>
  <c r="AE50" i="13"/>
  <c r="P54" i="2" s="1"/>
  <c r="W50" i="13"/>
  <c r="L54" i="2" s="1"/>
  <c r="V50" i="13"/>
  <c r="K54" i="2" s="1"/>
  <c r="N50" i="13"/>
  <c r="H54" i="2" s="1"/>
  <c r="G50" i="13"/>
  <c r="E54" i="2" s="1"/>
  <c r="F50" i="13"/>
  <c r="D54" i="2" s="1"/>
  <c r="BQ49" i="13"/>
  <c r="BN49"/>
  <c r="BI49"/>
  <c r="AG53" i="2" s="1"/>
  <c r="BH49" i="13"/>
  <c r="AF53" i="2" s="1"/>
  <c r="BG49" i="13"/>
  <c r="AE53" i="2" s="1"/>
  <c r="AX49" i="13"/>
  <c r="AA53" i="2" s="1"/>
  <c r="AW49" i="13"/>
  <c r="Z53" i="2" s="1"/>
  <c r="AO49" i="13"/>
  <c r="V53" i="2" s="1"/>
  <c r="AN49" i="13"/>
  <c r="U53" i="2" s="1"/>
  <c r="AF49" i="13"/>
  <c r="Q53" i="2" s="1"/>
  <c r="AE49" i="13"/>
  <c r="P53" i="2" s="1"/>
  <c r="W49" i="13"/>
  <c r="L53" i="2" s="1"/>
  <c r="V49" i="13"/>
  <c r="K53" i="2" s="1"/>
  <c r="N49" i="13"/>
  <c r="H53" i="2" s="1"/>
  <c r="G49" i="13"/>
  <c r="E53" i="2" s="1"/>
  <c r="F49" i="13"/>
  <c r="BQ48"/>
  <c r="BN48"/>
  <c r="AP52" i="2" s="1"/>
  <c r="BI48" i="13"/>
  <c r="AG52" i="2" s="1"/>
  <c r="BH48" i="13"/>
  <c r="AF52" i="2" s="1"/>
  <c r="BG48" i="13"/>
  <c r="AE52" i="2" s="1"/>
  <c r="AX48" i="13"/>
  <c r="AA52" i="2" s="1"/>
  <c r="AW48" i="13"/>
  <c r="Z52" i="2" s="1"/>
  <c r="AO48" i="13"/>
  <c r="V52" i="2" s="1"/>
  <c r="AN48" i="13"/>
  <c r="U52" i="2" s="1"/>
  <c r="AF48" i="13"/>
  <c r="Q52" i="2" s="1"/>
  <c r="AE48" i="13"/>
  <c r="P52" i="2" s="1"/>
  <c r="W48" i="13"/>
  <c r="L52" i="2" s="1"/>
  <c r="V48" i="13"/>
  <c r="K52" i="2" s="1"/>
  <c r="N48" i="13"/>
  <c r="G48"/>
  <c r="E52" i="2" s="1"/>
  <c r="F48" i="13"/>
  <c r="D52" i="2" s="1"/>
  <c r="BQ47" i="13"/>
  <c r="BN47"/>
  <c r="AP51" i="2" s="1"/>
  <c r="BI47" i="13"/>
  <c r="AG51" i="2" s="1"/>
  <c r="BH47" i="13"/>
  <c r="AF51" i="2" s="1"/>
  <c r="BG47" i="13"/>
  <c r="AE51" i="2" s="1"/>
  <c r="AX47" i="13"/>
  <c r="AA51" i="2" s="1"/>
  <c r="AW47" i="13"/>
  <c r="Z51" i="2" s="1"/>
  <c r="AO47" i="13"/>
  <c r="V51" i="2" s="1"/>
  <c r="AN47" i="13"/>
  <c r="U51" i="2" s="1"/>
  <c r="AF47" i="13"/>
  <c r="Q51" i="2" s="1"/>
  <c r="AE47" i="13"/>
  <c r="W47"/>
  <c r="L51" i="2" s="1"/>
  <c r="V47" i="13"/>
  <c r="K51" i="2" s="1"/>
  <c r="N47" i="13"/>
  <c r="H51" i="2" s="1"/>
  <c r="G47" i="13"/>
  <c r="E51" i="2" s="1"/>
  <c r="F47" i="13"/>
  <c r="D51" i="2" s="1"/>
  <c r="BQ46" i="13"/>
  <c r="BR46" s="1"/>
  <c r="BN46"/>
  <c r="AP50" i="2" s="1"/>
  <c r="BJ46" i="13"/>
  <c r="AH50" i="2" s="1"/>
  <c r="BI46" i="13"/>
  <c r="AG50" i="2" s="1"/>
  <c r="BH46" i="13"/>
  <c r="AF50" i="2" s="1"/>
  <c r="BG46" i="13"/>
  <c r="AE50" i="2" s="1"/>
  <c r="AY46" i="13"/>
  <c r="AC50" i="2" s="1"/>
  <c r="AX46" i="13"/>
  <c r="AA50" i="2" s="1"/>
  <c r="AW46" i="13"/>
  <c r="Z50" i="2" s="1"/>
  <c r="AP46" i="13"/>
  <c r="AO46"/>
  <c r="V50" i="2" s="1"/>
  <c r="AN46" i="13"/>
  <c r="U50" i="2" s="1"/>
  <c r="AG46" i="13"/>
  <c r="AF46"/>
  <c r="AE46"/>
  <c r="P50" i="2" s="1"/>
  <c r="X46" i="13"/>
  <c r="N50" i="2" s="1"/>
  <c r="W46" i="13"/>
  <c r="L50" i="2" s="1"/>
  <c r="V46" i="13"/>
  <c r="K50" i="2" s="1"/>
  <c r="Q46" i="13"/>
  <c r="J50" i="2" s="1"/>
  <c r="P46" i="13"/>
  <c r="N46"/>
  <c r="O46" s="1"/>
  <c r="I50" i="2" s="1"/>
  <c r="H46" i="13"/>
  <c r="F50" i="2" s="1"/>
  <c r="G46" i="13"/>
  <c r="E50" i="2" s="1"/>
  <c r="F46" i="13"/>
  <c r="D50" i="2" s="1"/>
  <c r="BQ45" i="13"/>
  <c r="BR45" s="1"/>
  <c r="BN45"/>
  <c r="AP49" i="2" s="1"/>
  <c r="BI45" i="13"/>
  <c r="AG49" i="2" s="1"/>
  <c r="BH45" i="13"/>
  <c r="AF49" i="2" s="1"/>
  <c r="BG45" i="13"/>
  <c r="AE49" i="2" s="1"/>
  <c r="AX45" i="13"/>
  <c r="AA49" i="2" s="1"/>
  <c r="AW45" i="13"/>
  <c r="Z49" i="2" s="1"/>
  <c r="AO45" i="13"/>
  <c r="V49" i="2" s="1"/>
  <c r="AN45" i="13"/>
  <c r="U49" i="2" s="1"/>
  <c r="AF45" i="13"/>
  <c r="AE45"/>
  <c r="P49" i="2" s="1"/>
  <c r="W45" i="13"/>
  <c r="L49" i="2" s="1"/>
  <c r="V45" i="13"/>
  <c r="K49" i="2" s="1"/>
  <c r="N45" i="13"/>
  <c r="Q45" s="1"/>
  <c r="J49" i="2" s="1"/>
  <c r="G45" i="13"/>
  <c r="E49" i="2" s="1"/>
  <c r="F45" i="13"/>
  <c r="D49" i="2" s="1"/>
  <c r="BQ44" i="13"/>
  <c r="BR44" s="1"/>
  <c r="BN44"/>
  <c r="AP48" i="2" s="1"/>
  <c r="BI44" i="13"/>
  <c r="AG48" i="2" s="1"/>
  <c r="BH44" i="13"/>
  <c r="AF48" i="2" s="1"/>
  <c r="BG44" i="13"/>
  <c r="AE48" i="2" s="1"/>
  <c r="AX44" i="13"/>
  <c r="AA48" i="2" s="1"/>
  <c r="AW44" i="13"/>
  <c r="Z48" i="2" s="1"/>
  <c r="AO44" i="13"/>
  <c r="V48" i="2" s="1"/>
  <c r="AN44" i="13"/>
  <c r="U48" i="2" s="1"/>
  <c r="AF44" i="13"/>
  <c r="Q48" i="2" s="1"/>
  <c r="AE44" i="13"/>
  <c r="P48" i="2" s="1"/>
  <c r="W44" i="13"/>
  <c r="L48" i="2" s="1"/>
  <c r="V44" i="13"/>
  <c r="N44"/>
  <c r="O44" s="1"/>
  <c r="G44"/>
  <c r="E48" i="2" s="1"/>
  <c r="F44" i="13"/>
  <c r="D48" i="2" s="1"/>
  <c r="BQ43" i="13"/>
  <c r="BN43"/>
  <c r="AP47" i="2" s="1"/>
  <c r="BI43" i="13"/>
  <c r="AG47" i="2" s="1"/>
  <c r="BH43" i="13"/>
  <c r="AF47" i="2" s="1"/>
  <c r="BG43" i="13"/>
  <c r="AE47" i="2" s="1"/>
  <c r="AX43" i="13"/>
  <c r="AA47" i="2" s="1"/>
  <c r="AW43" i="13"/>
  <c r="Z47" i="2" s="1"/>
  <c r="AO43" i="13"/>
  <c r="AN43"/>
  <c r="U47" i="2" s="1"/>
  <c r="AF43" i="13"/>
  <c r="Q47" i="2" s="1"/>
  <c r="AE43" i="13"/>
  <c r="P47" i="2" s="1"/>
  <c r="W43" i="13"/>
  <c r="L47" i="2" s="1"/>
  <c r="V43" i="13"/>
  <c r="K47" i="2" s="1"/>
  <c r="N43" i="13"/>
  <c r="H47" i="2" s="1"/>
  <c r="G43" i="13"/>
  <c r="E47" i="2" s="1"/>
  <c r="F43" i="13"/>
  <c r="D47" i="2" s="1"/>
  <c r="BQ42" i="13"/>
  <c r="BR42" s="1"/>
  <c r="BN42"/>
  <c r="AP46" i="2" s="1"/>
  <c r="BI42" i="13"/>
  <c r="AG46" i="2" s="1"/>
  <c r="BH42" i="13"/>
  <c r="AF46" i="2" s="1"/>
  <c r="BG42" i="13"/>
  <c r="AE46" i="2" s="1"/>
  <c r="AX42" i="13"/>
  <c r="AA46" i="2" s="1"/>
  <c r="AW42" i="13"/>
  <c r="Z46" i="2" s="1"/>
  <c r="AO42" i="13"/>
  <c r="AN42"/>
  <c r="U46" i="2" s="1"/>
  <c r="AF42" i="13"/>
  <c r="Q46" i="2" s="1"/>
  <c r="AE42" i="13"/>
  <c r="W42"/>
  <c r="L46" i="2" s="1"/>
  <c r="V42" i="13"/>
  <c r="K46" i="2" s="1"/>
  <c r="N42" i="13"/>
  <c r="H46" i="2" s="1"/>
  <c r="G42" i="13"/>
  <c r="E46" i="2" s="1"/>
  <c r="F42" i="13"/>
  <c r="D46" i="2" s="1"/>
  <c r="BQ41" i="13"/>
  <c r="BN41"/>
  <c r="AP45" i="2" s="1"/>
  <c r="BJ41" i="13"/>
  <c r="AH45" i="2" s="1"/>
  <c r="BI41" i="13"/>
  <c r="AG45" i="2" s="1"/>
  <c r="BH41" i="13"/>
  <c r="AF45" i="2" s="1"/>
  <c r="BG41" i="13"/>
  <c r="AE45" i="2" s="1"/>
  <c r="AX41" i="13"/>
  <c r="AA45" i="2" s="1"/>
  <c r="AW41" i="13"/>
  <c r="Z45" i="2" s="1"/>
  <c r="AO41" i="13"/>
  <c r="V45" i="2" s="1"/>
  <c r="AN41" i="13"/>
  <c r="U45" i="2" s="1"/>
  <c r="AF41" i="13"/>
  <c r="Q45" i="2" s="1"/>
  <c r="AE41" i="13"/>
  <c r="W41"/>
  <c r="L45" i="2" s="1"/>
  <c r="V41" i="13"/>
  <c r="K45" i="2" s="1"/>
  <c r="N41" i="13"/>
  <c r="O41" s="1"/>
  <c r="G41"/>
  <c r="E45" i="2" s="1"/>
  <c r="F41" i="13"/>
  <c r="D45" i="2" s="1"/>
  <c r="BQ40" i="13"/>
  <c r="BN40"/>
  <c r="AP44" i="2" s="1"/>
  <c r="BI40" i="13"/>
  <c r="AG44" i="2" s="1"/>
  <c r="BH40" i="13"/>
  <c r="AF44" i="2" s="1"/>
  <c r="BG40" i="13"/>
  <c r="AE44" i="2" s="1"/>
  <c r="AX40" i="13"/>
  <c r="AA44" i="2" s="1"/>
  <c r="AW40" i="13"/>
  <c r="Z44" i="2" s="1"/>
  <c r="AO40" i="13"/>
  <c r="V44" i="2" s="1"/>
  <c r="AN40" i="13"/>
  <c r="AF40"/>
  <c r="Q44" i="2" s="1"/>
  <c r="AE40" i="13"/>
  <c r="W40"/>
  <c r="L44" i="2" s="1"/>
  <c r="V40" i="13"/>
  <c r="K44" i="2" s="1"/>
  <c r="N40" i="13"/>
  <c r="H44" i="2" s="1"/>
  <c r="G40" i="13"/>
  <c r="E44" i="2" s="1"/>
  <c r="F40" i="13"/>
  <c r="D44" i="2" s="1"/>
  <c r="BQ39" i="13"/>
  <c r="BR39" s="1"/>
  <c r="BN39"/>
  <c r="AP43" i="2" s="1"/>
  <c r="BI39" i="13"/>
  <c r="AG43" i="2" s="1"/>
  <c r="BH39" i="13"/>
  <c r="AF43" i="2" s="1"/>
  <c r="BG39" i="13"/>
  <c r="AE43" i="2" s="1"/>
  <c r="AX39" i="13"/>
  <c r="AA43" i="2" s="1"/>
  <c r="AW39" i="13"/>
  <c r="Z43" i="2" s="1"/>
  <c r="AO39" i="13"/>
  <c r="V43" i="2" s="1"/>
  <c r="AN39" i="13"/>
  <c r="U43" i="2" s="1"/>
  <c r="AF39" i="13"/>
  <c r="AE39"/>
  <c r="P43" i="2" s="1"/>
  <c r="W39" i="13"/>
  <c r="L43" i="2" s="1"/>
  <c r="V39" i="13"/>
  <c r="K43" i="2" s="1"/>
  <c r="N39" i="13"/>
  <c r="H43" i="2" s="1"/>
  <c r="G39" i="13"/>
  <c r="E43" i="2" s="1"/>
  <c r="F39" i="13"/>
  <c r="D43" i="2" s="1"/>
  <c r="BQ38" i="13"/>
  <c r="BN38"/>
  <c r="AP42" i="2" s="1"/>
  <c r="BI38" i="13"/>
  <c r="AG42" i="2" s="1"/>
  <c r="BH38" i="13"/>
  <c r="AF42" i="2" s="1"/>
  <c r="BG38" i="13"/>
  <c r="AE42" i="2" s="1"/>
  <c r="AX38" i="13"/>
  <c r="AW38"/>
  <c r="Z42" i="2" s="1"/>
  <c r="AO38" i="13"/>
  <c r="V42" i="2" s="1"/>
  <c r="AN38" i="13"/>
  <c r="U42" i="2" s="1"/>
  <c r="AF38" i="13"/>
  <c r="AE38"/>
  <c r="P42" i="2" s="1"/>
  <c r="W38" i="13"/>
  <c r="L42" i="2" s="1"/>
  <c r="V38" i="13"/>
  <c r="K42" i="2" s="1"/>
  <c r="N38" i="13"/>
  <c r="H42" i="2" s="1"/>
  <c r="G38" i="13"/>
  <c r="E42" i="2" s="1"/>
  <c r="F38" i="13"/>
  <c r="D42" i="2" s="1"/>
  <c r="BQ37" i="13"/>
  <c r="BR37" s="1"/>
  <c r="BN37"/>
  <c r="BJ37"/>
  <c r="AH41" i="2" s="1"/>
  <c r="BI37" i="13"/>
  <c r="AG41" i="2" s="1"/>
  <c r="BH37" i="13"/>
  <c r="AF41" i="2" s="1"/>
  <c r="BG37" i="13"/>
  <c r="AE41" i="2" s="1"/>
  <c r="AY37" i="13"/>
  <c r="AC41" i="2" s="1"/>
  <c r="AX37" i="13"/>
  <c r="AA41" i="2" s="1"/>
  <c r="AW37" i="13"/>
  <c r="Z41" i="2" s="1"/>
  <c r="AP37" i="13"/>
  <c r="AO37"/>
  <c r="V41" i="2" s="1"/>
  <c r="AN37" i="13"/>
  <c r="U41" i="2" s="1"/>
  <c r="AG37" i="13"/>
  <c r="AF37"/>
  <c r="AE37"/>
  <c r="P41" i="2" s="1"/>
  <c r="X37" i="13"/>
  <c r="N41" i="2" s="1"/>
  <c r="W37" i="13"/>
  <c r="L41" i="2" s="1"/>
  <c r="V37" i="13"/>
  <c r="K41" i="2" s="1"/>
  <c r="Q37" i="13"/>
  <c r="J41" i="2" s="1"/>
  <c r="P37" i="13"/>
  <c r="N37"/>
  <c r="H41" i="2" s="1"/>
  <c r="H37" i="13"/>
  <c r="F41" i="2" s="1"/>
  <c r="G37" i="13"/>
  <c r="E41" i="2" s="1"/>
  <c r="F37" i="13"/>
  <c r="D41" i="2" s="1"/>
  <c r="BQ36" i="13"/>
  <c r="BN36"/>
  <c r="AP40" i="2" s="1"/>
  <c r="BI36" i="13"/>
  <c r="AG40" i="2" s="1"/>
  <c r="BH36" i="13"/>
  <c r="AF40" i="2" s="1"/>
  <c r="BG36" i="13"/>
  <c r="AE40" i="2" s="1"/>
  <c r="AX36" i="13"/>
  <c r="AA40" i="2" s="1"/>
  <c r="AW36" i="13"/>
  <c r="Z40" i="2" s="1"/>
  <c r="AO36" i="13"/>
  <c r="V40" i="2" s="1"/>
  <c r="AN36" i="13"/>
  <c r="AF36"/>
  <c r="Q40" i="2" s="1"/>
  <c r="AE36" i="13"/>
  <c r="P40" i="2" s="1"/>
  <c r="W36" i="13"/>
  <c r="L40" i="2" s="1"/>
  <c r="V36" i="13"/>
  <c r="N36"/>
  <c r="H40" i="2" s="1"/>
  <c r="G36" i="13"/>
  <c r="E40" i="2" s="1"/>
  <c r="F36" i="13"/>
  <c r="D40" i="2" s="1"/>
  <c r="BQ35" i="13"/>
  <c r="BR35" s="1"/>
  <c r="BN35"/>
  <c r="AP39" i="2" s="1"/>
  <c r="BI35" i="13"/>
  <c r="AG39" i="2" s="1"/>
  <c r="BH35" i="13"/>
  <c r="AF39" i="2" s="1"/>
  <c r="BG35" i="13"/>
  <c r="AE39" i="2" s="1"/>
  <c r="AX35" i="13"/>
  <c r="AA39" i="2" s="1"/>
  <c r="AW35" i="13"/>
  <c r="Z39" i="2" s="1"/>
  <c r="AO35" i="13"/>
  <c r="AN35"/>
  <c r="U39" i="2" s="1"/>
  <c r="AF35" i="13"/>
  <c r="Q39" i="2" s="1"/>
  <c r="AE35" i="13"/>
  <c r="P39" i="2" s="1"/>
  <c r="W35" i="13"/>
  <c r="L39" i="2" s="1"/>
  <c r="V35" i="13"/>
  <c r="K39" i="2" s="1"/>
  <c r="N35" i="13"/>
  <c r="H39" i="2" s="1"/>
  <c r="G35" i="13"/>
  <c r="E39" i="2" s="1"/>
  <c r="F35" i="13"/>
  <c r="D39" i="2" s="1"/>
  <c r="BQ34" i="13"/>
  <c r="BT34" s="1"/>
  <c r="BD38" i="2" s="1"/>
  <c r="BN34" i="13"/>
  <c r="AP38" i="2" s="1"/>
  <c r="BJ34" i="13"/>
  <c r="AH38" i="2" s="1"/>
  <c r="BI34" i="13"/>
  <c r="AG38" i="2" s="1"/>
  <c r="BH34" i="13"/>
  <c r="AF38" i="2" s="1"/>
  <c r="BG34" i="13"/>
  <c r="AE38" i="2" s="1"/>
  <c r="AX34" i="13"/>
  <c r="AA38" i="2" s="1"/>
  <c r="AW34" i="13"/>
  <c r="Z38" i="2" s="1"/>
  <c r="AO34" i="13"/>
  <c r="V38" i="2" s="1"/>
  <c r="AN34" i="13"/>
  <c r="U38" i="2" s="1"/>
  <c r="AF34" i="13"/>
  <c r="Q38" i="2" s="1"/>
  <c r="AE34" i="13"/>
  <c r="W34"/>
  <c r="L38" i="2" s="1"/>
  <c r="V34" i="13"/>
  <c r="K38" i="2" s="1"/>
  <c r="N34" i="13"/>
  <c r="H38" i="2" s="1"/>
  <c r="G34" i="13"/>
  <c r="F34"/>
  <c r="D38" i="2" s="1"/>
  <c r="BQ33" i="13"/>
  <c r="BT33" s="1"/>
  <c r="BD37" i="2" s="1"/>
  <c r="BN33" i="13"/>
  <c r="AP37" i="2" s="1"/>
  <c r="BI33" i="13"/>
  <c r="AG37" i="2" s="1"/>
  <c r="BH33" i="13"/>
  <c r="AF37" i="2" s="1"/>
  <c r="BG33" i="13"/>
  <c r="AE37" i="2" s="1"/>
  <c r="AX33" i="13"/>
  <c r="AW33"/>
  <c r="Z37" i="2" s="1"/>
  <c r="AO33" i="13"/>
  <c r="AN33"/>
  <c r="U37" i="2" s="1"/>
  <c r="AF33" i="13"/>
  <c r="Q37" i="2" s="1"/>
  <c r="AE33" i="13"/>
  <c r="P37" i="2" s="1"/>
  <c r="W33" i="13"/>
  <c r="L37" i="2" s="1"/>
  <c r="V33" i="13"/>
  <c r="K37" i="2" s="1"/>
  <c r="N33" i="13"/>
  <c r="H37" i="2" s="1"/>
  <c r="G33" i="13"/>
  <c r="E37" i="2" s="1"/>
  <c r="F33" i="13"/>
  <c r="D37" i="2" s="1"/>
  <c r="BQ32" i="13"/>
  <c r="BR32" s="1"/>
  <c r="BN32"/>
  <c r="AP36" i="2" s="1"/>
  <c r="BI32" i="13"/>
  <c r="AG36" i="2" s="1"/>
  <c r="BH32" i="13"/>
  <c r="AF36" i="2" s="1"/>
  <c r="BG32" i="13"/>
  <c r="AE36" i="2" s="1"/>
  <c r="AX32" i="13"/>
  <c r="AA36" i="2" s="1"/>
  <c r="AW32" i="13"/>
  <c r="Z36" i="2" s="1"/>
  <c r="AO32" i="13"/>
  <c r="V36" i="2" s="1"/>
  <c r="AN32" i="13"/>
  <c r="U36" i="2" s="1"/>
  <c r="AF32" i="13"/>
  <c r="Q36" i="2" s="1"/>
  <c r="AE32" i="13"/>
  <c r="P36" i="2" s="1"/>
  <c r="W32" i="13"/>
  <c r="L36" i="2" s="1"/>
  <c r="V32" i="13"/>
  <c r="K36" i="2" s="1"/>
  <c r="N32" i="13"/>
  <c r="H36" i="2" s="1"/>
  <c r="G32" i="13"/>
  <c r="E36" i="2" s="1"/>
  <c r="F32" i="13"/>
  <c r="D36" i="2" s="1"/>
  <c r="BQ31" i="13"/>
  <c r="BR31" s="1"/>
  <c r="BN31"/>
  <c r="AP35" i="2" s="1"/>
  <c r="BI31" i="13"/>
  <c r="AG35" i="2" s="1"/>
  <c r="BH31" i="13"/>
  <c r="AF35" i="2" s="1"/>
  <c r="BG31" i="13"/>
  <c r="AE35" i="2" s="1"/>
  <c r="AX31" i="13"/>
  <c r="AA35" i="2" s="1"/>
  <c r="AW31" i="13"/>
  <c r="Z35" i="2" s="1"/>
  <c r="AO31" i="13"/>
  <c r="V35" i="2" s="1"/>
  <c r="AN31" i="13"/>
  <c r="U35" i="2" s="1"/>
  <c r="AF31" i="13"/>
  <c r="Q35" i="2" s="1"/>
  <c r="AE31" i="13"/>
  <c r="P35" i="2" s="1"/>
  <c r="W31" i="13"/>
  <c r="L35" i="2" s="1"/>
  <c r="V31" i="13"/>
  <c r="K35" i="2" s="1"/>
  <c r="N31" i="13"/>
  <c r="O31" s="1"/>
  <c r="G31"/>
  <c r="E35" i="2" s="1"/>
  <c r="F31" i="13"/>
  <c r="D35" i="2" s="1"/>
  <c r="BQ30" i="13"/>
  <c r="BS30" s="1"/>
  <c r="BN30"/>
  <c r="AP34" i="2" s="1"/>
  <c r="BJ30" i="13"/>
  <c r="AH34" i="2" s="1"/>
  <c r="BI30" i="13"/>
  <c r="AG34" i="2" s="1"/>
  <c r="BH30" i="13"/>
  <c r="AF34" i="2" s="1"/>
  <c r="BG30" i="13"/>
  <c r="AE34" i="2" s="1"/>
  <c r="AX30" i="13"/>
  <c r="AW30"/>
  <c r="Z34" i="2" s="1"/>
  <c r="AO30" i="13"/>
  <c r="V34" i="2" s="1"/>
  <c r="AN30" i="13"/>
  <c r="U34" i="2" s="1"/>
  <c r="AF30" i="13"/>
  <c r="Q34" i="2" s="1"/>
  <c r="AE30" i="13"/>
  <c r="P34" i="2" s="1"/>
  <c r="W30" i="13"/>
  <c r="L34" i="2" s="1"/>
  <c r="V30" i="13"/>
  <c r="K34" i="2" s="1"/>
  <c r="N30" i="13"/>
  <c r="H34" i="2" s="1"/>
  <c r="G30" i="13"/>
  <c r="E34" i="2" s="1"/>
  <c r="F30" i="13"/>
  <c r="D34" i="2" s="1"/>
  <c r="BQ29" i="13"/>
  <c r="BR29" s="1"/>
  <c r="BN29"/>
  <c r="AP33" i="2" s="1"/>
  <c r="BI29" i="13"/>
  <c r="AG33" i="2" s="1"/>
  <c r="BH29" i="13"/>
  <c r="AF33" i="2" s="1"/>
  <c r="BG29" i="13"/>
  <c r="AE33" i="2" s="1"/>
  <c r="AX29" i="13"/>
  <c r="AA33" i="2" s="1"/>
  <c r="AW29" i="13"/>
  <c r="Z33" i="2" s="1"/>
  <c r="AO29" i="13"/>
  <c r="AN29"/>
  <c r="U33" i="2" s="1"/>
  <c r="AF29" i="13"/>
  <c r="Q33" i="2" s="1"/>
  <c r="AE29" i="13"/>
  <c r="P33" i="2" s="1"/>
  <c r="W29" i="13"/>
  <c r="V29"/>
  <c r="K33" i="2" s="1"/>
  <c r="N29" i="13"/>
  <c r="H33" i="2" s="1"/>
  <c r="G29" i="13"/>
  <c r="E33" i="2" s="1"/>
  <c r="F29" i="13"/>
  <c r="D33" i="2" s="1"/>
  <c r="BQ28" i="13"/>
  <c r="BS28" s="1"/>
  <c r="BN28"/>
  <c r="AP32" i="2" s="1"/>
  <c r="BI28" i="13"/>
  <c r="AG32" i="2" s="1"/>
  <c r="BH28" i="13"/>
  <c r="AF32" i="2" s="1"/>
  <c r="BG28" i="13"/>
  <c r="AE32" i="2" s="1"/>
  <c r="AX28" i="13"/>
  <c r="AW28"/>
  <c r="Z32" i="2" s="1"/>
  <c r="AO28" i="13"/>
  <c r="V32" i="2" s="1"/>
  <c r="AN28" i="13"/>
  <c r="U32" i="2" s="1"/>
  <c r="AF28" i="13"/>
  <c r="Q32" i="2" s="1"/>
  <c r="AE28" i="13"/>
  <c r="W28"/>
  <c r="L32" i="2" s="1"/>
  <c r="V28" i="13"/>
  <c r="K32" i="2" s="1"/>
  <c r="N28" i="13"/>
  <c r="O28" s="1"/>
  <c r="G28"/>
  <c r="E32" i="2" s="1"/>
  <c r="F28" i="13"/>
  <c r="D32" i="2" s="1"/>
  <c r="BQ27" i="13"/>
  <c r="BT27" s="1"/>
  <c r="BD31" i="2" s="1"/>
  <c r="BN27" i="13"/>
  <c r="AP31" i="2" s="1"/>
  <c r="BI27" i="13"/>
  <c r="AG31" i="2" s="1"/>
  <c r="BH27" i="13"/>
  <c r="AF31" i="2" s="1"/>
  <c r="BG27" i="13"/>
  <c r="AE31" i="2" s="1"/>
  <c r="AX27" i="13"/>
  <c r="AA31" i="2" s="1"/>
  <c r="AW27" i="13"/>
  <c r="Z31" i="2" s="1"/>
  <c r="AO27" i="13"/>
  <c r="V31" i="2" s="1"/>
  <c r="AN27" i="13"/>
  <c r="U31" i="2" s="1"/>
  <c r="AF27" i="13"/>
  <c r="Q31" i="2" s="1"/>
  <c r="AE27" i="13"/>
  <c r="W27"/>
  <c r="V27"/>
  <c r="K31" i="2" s="1"/>
  <c r="N27" i="13"/>
  <c r="H31" i="2" s="1"/>
  <c r="G27" i="13"/>
  <c r="E31" i="2" s="1"/>
  <c r="F27" i="13"/>
  <c r="D31" i="2" s="1"/>
  <c r="BQ26" i="13"/>
  <c r="BT26" s="1"/>
  <c r="BD30" i="2" s="1"/>
  <c r="BN26" i="13"/>
  <c r="AP30" i="2" s="1"/>
  <c r="BJ26" i="13"/>
  <c r="AH30" i="2" s="1"/>
  <c r="BI26" i="13"/>
  <c r="AG30" i="2" s="1"/>
  <c r="BH26" i="13"/>
  <c r="AF30" i="2" s="1"/>
  <c r="BG26" i="13"/>
  <c r="AE30" i="2" s="1"/>
  <c r="AX26" i="13"/>
  <c r="AA30" i="2" s="1"/>
  <c r="AW26" i="13"/>
  <c r="Z30" i="2" s="1"/>
  <c r="AO26" i="13"/>
  <c r="V30" i="2" s="1"/>
  <c r="AN26" i="13"/>
  <c r="U30" i="2" s="1"/>
  <c r="AF26" i="13"/>
  <c r="Q30" i="2" s="1"/>
  <c r="AE26" i="13"/>
  <c r="P30" i="2" s="1"/>
  <c r="W26" i="13"/>
  <c r="L30" i="2" s="1"/>
  <c r="V26" i="13"/>
  <c r="K30" i="2" s="1"/>
  <c r="N26" i="13"/>
  <c r="H30" i="2" s="1"/>
  <c r="G26" i="13"/>
  <c r="F26"/>
  <c r="D30" i="2" s="1"/>
  <c r="BQ25" i="13"/>
  <c r="BS25" s="1"/>
  <c r="BN25"/>
  <c r="BI25"/>
  <c r="AG29" i="2" s="1"/>
  <c r="BH25" i="13"/>
  <c r="AF29" i="2" s="1"/>
  <c r="BG25" i="13"/>
  <c r="AE29" i="2" s="1"/>
  <c r="AX25" i="13"/>
  <c r="AA29" i="2" s="1"/>
  <c r="AW25" i="13"/>
  <c r="Z29" i="2" s="1"/>
  <c r="AO25" i="13"/>
  <c r="V29" i="2" s="1"/>
  <c r="AN25" i="13"/>
  <c r="U29" i="2" s="1"/>
  <c r="AF25" i="13"/>
  <c r="Q29" i="2" s="1"/>
  <c r="AE25" i="13"/>
  <c r="P29" i="2" s="1"/>
  <c r="W25" i="13"/>
  <c r="L29" i="2" s="1"/>
  <c r="V25" i="13"/>
  <c r="N25"/>
  <c r="H29" i="2" s="1"/>
  <c r="G25" i="13"/>
  <c r="E29" i="2" s="1"/>
  <c r="F25" i="13"/>
  <c r="D29" i="2" s="1"/>
  <c r="BQ24" i="13"/>
  <c r="BS24" s="1"/>
  <c r="BN24"/>
  <c r="AP28" i="2" s="1"/>
  <c r="BI24" i="13"/>
  <c r="AG28" i="2" s="1"/>
  <c r="BH24" i="13"/>
  <c r="AF28" i="2" s="1"/>
  <c r="BG24" i="13"/>
  <c r="AE28" i="2" s="1"/>
  <c r="AX24" i="13"/>
  <c r="AA28" i="2" s="1"/>
  <c r="AW24" i="13"/>
  <c r="Z28" i="2" s="1"/>
  <c r="AO24" i="13"/>
  <c r="V28" i="2" s="1"/>
  <c r="AN24" i="13"/>
  <c r="U28" i="2" s="1"/>
  <c r="AF24" i="13"/>
  <c r="Q28" i="2" s="1"/>
  <c r="AE24" i="13"/>
  <c r="P28" i="2" s="1"/>
  <c r="W24" i="13"/>
  <c r="L28" i="2" s="1"/>
  <c r="V24" i="13"/>
  <c r="K28" i="2" s="1"/>
  <c r="N24" i="13"/>
  <c r="H28" i="2" s="1"/>
  <c r="G24" i="13"/>
  <c r="E28" i="2" s="1"/>
  <c r="F24" i="13"/>
  <c r="D28" i="2" s="1"/>
  <c r="BQ23" i="13"/>
  <c r="BT23" s="1"/>
  <c r="BD27" i="2" s="1"/>
  <c r="BN23" i="13"/>
  <c r="AP27" i="2" s="1"/>
  <c r="BJ23" i="13"/>
  <c r="AH27" i="2" s="1"/>
  <c r="BI23" i="13"/>
  <c r="AG27" i="2" s="1"/>
  <c r="BH23" i="13"/>
  <c r="AF27" i="2" s="1"/>
  <c r="BG23" i="13"/>
  <c r="AE27" i="2" s="1"/>
  <c r="AX23" i="13"/>
  <c r="AA27" i="2" s="1"/>
  <c r="AW23" i="13"/>
  <c r="Z27" i="2" s="1"/>
  <c r="AO23" i="13"/>
  <c r="V27" i="2" s="1"/>
  <c r="AN23" i="13"/>
  <c r="AF23"/>
  <c r="Q27" i="2" s="1"/>
  <c r="AE23" i="13"/>
  <c r="AG23" s="1"/>
  <c r="W23"/>
  <c r="L27" i="2" s="1"/>
  <c r="V23" i="13"/>
  <c r="K27" i="2" s="1"/>
  <c r="Q23" i="13"/>
  <c r="J27" i="2" s="1"/>
  <c r="P23" i="13"/>
  <c r="N23"/>
  <c r="H27" i="2" s="1"/>
  <c r="H23" i="13"/>
  <c r="F27" i="2" s="1"/>
  <c r="G23" i="13"/>
  <c r="E27" i="2" s="1"/>
  <c r="F23" i="13"/>
  <c r="D27" i="2" s="1"/>
  <c r="BQ22" i="13"/>
  <c r="BR22" s="1"/>
  <c r="BN22"/>
  <c r="AP26" i="2" s="1"/>
  <c r="BI22" i="13"/>
  <c r="AG26" i="2" s="1"/>
  <c r="BH22" i="13"/>
  <c r="AF26" i="2" s="1"/>
  <c r="BG22" i="13"/>
  <c r="AE26" i="2" s="1"/>
  <c r="AX22" i="13"/>
  <c r="AA26" i="2" s="1"/>
  <c r="AW22" i="13"/>
  <c r="Z26" i="2" s="1"/>
  <c r="AO22" i="13"/>
  <c r="V26" i="2" s="1"/>
  <c r="AN22" i="13"/>
  <c r="AF22"/>
  <c r="Q26" i="2" s="1"/>
  <c r="AE22" i="13"/>
  <c r="W22"/>
  <c r="L26" i="2" s="1"/>
  <c r="V22" i="13"/>
  <c r="K26" i="2" s="1"/>
  <c r="N22" i="13"/>
  <c r="H26" i="2" s="1"/>
  <c r="G22" i="13"/>
  <c r="E26" i="2" s="1"/>
  <c r="F22" i="13"/>
  <c r="D26" i="2" s="1"/>
  <c r="BQ21" i="13"/>
  <c r="BT21" s="1"/>
  <c r="BD25" i="2" s="1"/>
  <c r="BN21" i="13"/>
  <c r="AP25" i="2" s="1"/>
  <c r="BI21" i="13"/>
  <c r="AG25" i="2" s="1"/>
  <c r="BH21" i="13"/>
  <c r="AF25" i="2" s="1"/>
  <c r="BG21" i="13"/>
  <c r="AE25" i="2" s="1"/>
  <c r="AX21" i="13"/>
  <c r="AA25" i="2" s="1"/>
  <c r="AW21" i="13"/>
  <c r="Z25" i="2" s="1"/>
  <c r="AO21" i="13"/>
  <c r="V25" i="2" s="1"/>
  <c r="AN21" i="13"/>
  <c r="U25" i="2" s="1"/>
  <c r="AF21" i="13"/>
  <c r="Q25" i="2" s="1"/>
  <c r="AE21" i="13"/>
  <c r="W21"/>
  <c r="L25" i="2" s="1"/>
  <c r="V21" i="13"/>
  <c r="K25" i="2" s="1"/>
  <c r="N21" i="13"/>
  <c r="Q21" s="1"/>
  <c r="J25" i="2" s="1"/>
  <c r="G21" i="13"/>
  <c r="E25" i="2" s="1"/>
  <c r="F21" i="13"/>
  <c r="BQ20"/>
  <c r="BT20" s="1"/>
  <c r="BD24" i="2" s="1"/>
  <c r="BN20" i="13"/>
  <c r="BI20"/>
  <c r="AG24" i="2" s="1"/>
  <c r="BH20" i="13"/>
  <c r="BG20"/>
  <c r="AE24" i="2" s="1"/>
  <c r="AX20" i="13"/>
  <c r="AA24" i="2" s="1"/>
  <c r="AW20" i="13"/>
  <c r="Z24" i="2" s="1"/>
  <c r="AO20" i="13"/>
  <c r="V24" i="2" s="1"/>
  <c r="AN20" i="13"/>
  <c r="U24" i="2" s="1"/>
  <c r="AF20" i="13"/>
  <c r="Q24" i="2" s="1"/>
  <c r="AE20" i="13"/>
  <c r="P24" i="2" s="1"/>
  <c r="W20" i="13"/>
  <c r="V20"/>
  <c r="K24" i="2" s="1"/>
  <c r="N20" i="13"/>
  <c r="H24" i="2" s="1"/>
  <c r="G20" i="13"/>
  <c r="E24" i="2" s="1"/>
  <c r="F20" i="13"/>
  <c r="D24" i="2" s="1"/>
  <c r="BQ19" i="13"/>
  <c r="BT19" s="1"/>
  <c r="BD23" i="2" s="1"/>
  <c r="BN19" i="13"/>
  <c r="AP23" i="2" s="1"/>
  <c r="BI19" i="13"/>
  <c r="AG23" i="2" s="1"/>
  <c r="BH19" i="13"/>
  <c r="AF23" i="2" s="1"/>
  <c r="BG19" i="13"/>
  <c r="AE23" i="2" s="1"/>
  <c r="AX19" i="13"/>
  <c r="AA23" i="2" s="1"/>
  <c r="AW19" i="13"/>
  <c r="Z23" i="2" s="1"/>
  <c r="AO19" i="13"/>
  <c r="AN19"/>
  <c r="U23" i="2" s="1"/>
  <c r="AF19" i="13"/>
  <c r="Q23" i="2" s="1"/>
  <c r="AE19" i="13"/>
  <c r="P23" i="2" s="1"/>
  <c r="W19" i="13"/>
  <c r="L23" i="2" s="1"/>
  <c r="V19" i="13"/>
  <c r="K23" i="2" s="1"/>
  <c r="N19" i="13"/>
  <c r="O19" s="1"/>
  <c r="I23" i="2" s="1"/>
  <c r="G19" i="13"/>
  <c r="E23" i="2" s="1"/>
  <c r="F19" i="13"/>
  <c r="D23" i="2" s="1"/>
  <c r="BQ18" i="13"/>
  <c r="BR18" s="1"/>
  <c r="BN18"/>
  <c r="AP22" i="2" s="1"/>
  <c r="BI18" i="13"/>
  <c r="AG22" i="2" s="1"/>
  <c r="BH18" i="13"/>
  <c r="AF22" i="2" s="1"/>
  <c r="BG18" i="13"/>
  <c r="AE22" i="2" s="1"/>
  <c r="AX18" i="13"/>
  <c r="AA22" i="2" s="1"/>
  <c r="AW18" i="13"/>
  <c r="Z22" i="2" s="1"/>
  <c r="AO18" i="13"/>
  <c r="V22" i="2" s="1"/>
  <c r="AN18" i="13"/>
  <c r="U22" i="2" s="1"/>
  <c r="AF18" i="13"/>
  <c r="Q22" i="2" s="1"/>
  <c r="AE18" i="13"/>
  <c r="P22" i="2" s="1"/>
  <c r="W18" i="13"/>
  <c r="L22" i="2" s="1"/>
  <c r="V18" i="13"/>
  <c r="K22" i="2" s="1"/>
  <c r="N18" i="13"/>
  <c r="P18" s="1"/>
  <c r="G18"/>
  <c r="F18"/>
  <c r="D22" i="2" s="1"/>
  <c r="BQ17" i="13"/>
  <c r="BT17" s="1"/>
  <c r="BD21" i="2" s="1"/>
  <c r="BN17" i="13"/>
  <c r="AP21" i="2" s="1"/>
  <c r="BI17" i="13"/>
  <c r="AG21" i="2" s="1"/>
  <c r="BH17" i="13"/>
  <c r="AF21" i="2" s="1"/>
  <c r="BG17" i="13"/>
  <c r="AE21" i="2" s="1"/>
  <c r="AX17" i="13"/>
  <c r="AW17"/>
  <c r="Z21" i="2" s="1"/>
  <c r="AO17" i="13"/>
  <c r="AN17"/>
  <c r="AF17"/>
  <c r="AE17"/>
  <c r="AG17" s="1"/>
  <c r="W17"/>
  <c r="L21" i="2" s="1"/>
  <c r="V17" i="13"/>
  <c r="K21" i="2" s="1"/>
  <c r="N17" i="13"/>
  <c r="O17" s="1"/>
  <c r="I21" i="2" s="1"/>
  <c r="G17" i="13"/>
  <c r="E21" i="2" s="1"/>
  <c r="F17" i="13"/>
  <c r="BQ16"/>
  <c r="BT16" s="1"/>
  <c r="BD20" i="2" s="1"/>
  <c r="BN16" i="13"/>
  <c r="AP20" i="2" s="1"/>
  <c r="BI16" i="13"/>
  <c r="AG20" i="2" s="1"/>
  <c r="BH16" i="13"/>
  <c r="AF20" i="2" s="1"/>
  <c r="BG16" i="13"/>
  <c r="AE20" i="2" s="1"/>
  <c r="AX16" i="13"/>
  <c r="AA20" i="2" s="1"/>
  <c r="AW16" i="13"/>
  <c r="Z20" i="2" s="1"/>
  <c r="AO16" i="13"/>
  <c r="V20" i="2" s="1"/>
  <c r="AN16" i="13"/>
  <c r="U20" i="2" s="1"/>
  <c r="AF16" i="13"/>
  <c r="AE16"/>
  <c r="W16"/>
  <c r="L20" i="2" s="1"/>
  <c r="V16" i="13"/>
  <c r="K20" i="2" s="1"/>
  <c r="N16" i="13"/>
  <c r="H20" i="2" s="1"/>
  <c r="G16" i="13"/>
  <c r="E20" i="2" s="1"/>
  <c r="F16" i="13"/>
  <c r="D20" i="2" s="1"/>
  <c r="BQ15" i="13"/>
  <c r="BS15" s="1"/>
  <c r="BN15"/>
  <c r="AP19" i="2" s="1"/>
  <c r="BI15" i="13"/>
  <c r="AG19" i="2" s="1"/>
  <c r="BH15" i="13"/>
  <c r="AF19" i="2" s="1"/>
  <c r="BG15" i="13"/>
  <c r="AE19" i="2" s="1"/>
  <c r="AX15" i="13"/>
  <c r="AA19" i="2" s="1"/>
  <c r="AW15" i="13"/>
  <c r="Z19" i="2" s="1"/>
  <c r="AO15" i="13"/>
  <c r="V19" i="2" s="1"/>
  <c r="AN15" i="13"/>
  <c r="AF15"/>
  <c r="Q19" i="2" s="1"/>
  <c r="AE15" i="13"/>
  <c r="P19" i="2" s="1"/>
  <c r="W15" i="13"/>
  <c r="V15"/>
  <c r="K19" i="2" s="1"/>
  <c r="N15" i="13"/>
  <c r="H19" i="2" s="1"/>
  <c r="G15" i="13"/>
  <c r="E19" i="2" s="1"/>
  <c r="F15" i="13"/>
  <c r="D19" i="2" s="1"/>
  <c r="BV14" i="13"/>
  <c r="BQ14"/>
  <c r="BT14" s="1"/>
  <c r="BD18" i="2" s="1"/>
  <c r="BN14" i="13"/>
  <c r="AP18" i="2" s="1"/>
  <c r="BJ14" i="13"/>
  <c r="AH18" i="2" s="1"/>
  <c r="BI14" i="13"/>
  <c r="AG18" i="2" s="1"/>
  <c r="BH14" i="13"/>
  <c r="AF18" i="2" s="1"/>
  <c r="BG14" i="13"/>
  <c r="AE18" i="2" s="1"/>
  <c r="AX14" i="13"/>
  <c r="AA18" i="2" s="1"/>
  <c r="AW14" i="13"/>
  <c r="Z18" i="2" s="1"/>
  <c r="AO14" i="13"/>
  <c r="V18" i="2" s="1"/>
  <c r="AN14" i="13"/>
  <c r="U18" i="2" s="1"/>
  <c r="AF14" i="13"/>
  <c r="Q18" i="2" s="1"/>
  <c r="AE14" i="13"/>
  <c r="P18" i="2" s="1"/>
  <c r="W14" i="13"/>
  <c r="L18" i="2" s="1"/>
  <c r="V14" i="13"/>
  <c r="K18" i="2" s="1"/>
  <c r="N14" i="13"/>
  <c r="H18" i="2" s="1"/>
  <c r="G14" i="13"/>
  <c r="F14"/>
  <c r="D18" i="2" s="1"/>
  <c r="BV13" i="13"/>
  <c r="BQ13"/>
  <c r="BS13" s="1"/>
  <c r="BN13"/>
  <c r="BI13"/>
  <c r="AG17" i="2" s="1"/>
  <c r="BH13" i="13"/>
  <c r="AF17" i="2" s="1"/>
  <c r="BG13" i="13"/>
  <c r="AE17" i="2" s="1"/>
  <c r="AX13" i="13"/>
  <c r="AA17" i="2" s="1"/>
  <c r="AW13" i="13"/>
  <c r="Z17" i="2" s="1"/>
  <c r="AO13" i="13"/>
  <c r="V17" i="2" s="1"/>
  <c r="AN13" i="13"/>
  <c r="U17" i="2" s="1"/>
  <c r="AF13" i="13"/>
  <c r="Q17" i="2" s="1"/>
  <c r="AE13" i="13"/>
  <c r="P17" i="2" s="1"/>
  <c r="W13" i="13"/>
  <c r="L17" i="2" s="1"/>
  <c r="V13" i="13"/>
  <c r="K17" i="2" s="1"/>
  <c r="N13" i="13"/>
  <c r="G13"/>
  <c r="E17" i="2" s="1"/>
  <c r="F13" i="13"/>
  <c r="D17" i="2" s="1"/>
  <c r="BV12" i="13"/>
  <c r="BQ12"/>
  <c r="BR12" s="1"/>
  <c r="BN12"/>
  <c r="BI12"/>
  <c r="AG16" i="2" s="1"/>
  <c r="BH12" i="13"/>
  <c r="BG12"/>
  <c r="AE16" i="2" s="1"/>
  <c r="AX12" i="13"/>
  <c r="AA16" i="2" s="1"/>
  <c r="AW12" i="13"/>
  <c r="Z16" i="2" s="1"/>
  <c r="AO12" i="13"/>
  <c r="V16" i="2" s="1"/>
  <c r="AN12" i="13"/>
  <c r="U16" i="2" s="1"/>
  <c r="AF12" i="13"/>
  <c r="Q16" i="2" s="1"/>
  <c r="AE12" i="13"/>
  <c r="W12"/>
  <c r="L16" i="2" s="1"/>
  <c r="V12" i="13"/>
  <c r="K16" i="2" s="1"/>
  <c r="N12" i="13"/>
  <c r="H16" i="2" s="1"/>
  <c r="G12" i="13"/>
  <c r="E16" i="2" s="1"/>
  <c r="F12" i="13"/>
  <c r="D16" i="2" s="1"/>
  <c r="BV11" i="13"/>
  <c r="BQ11"/>
  <c r="BR11" s="1"/>
  <c r="BN11"/>
  <c r="BI11"/>
  <c r="AG15" i="2" s="1"/>
  <c r="BH11" i="13"/>
  <c r="AF15" i="2" s="1"/>
  <c r="BG11" i="13"/>
  <c r="AE15" i="2" s="1"/>
  <c r="AX11" i="13"/>
  <c r="AA15" i="2" s="1"/>
  <c r="AW11" i="13"/>
  <c r="Z15" i="2" s="1"/>
  <c r="AO11" i="13"/>
  <c r="V15" i="2" s="1"/>
  <c r="AN11" i="13"/>
  <c r="U15" i="2" s="1"/>
  <c r="AF11" i="13"/>
  <c r="Q15" i="2" s="1"/>
  <c r="AE11" i="13"/>
  <c r="W11"/>
  <c r="L15" i="2" s="1"/>
  <c r="V11" i="13"/>
  <c r="K15" i="2" s="1"/>
  <c r="N11" i="13"/>
  <c r="H15" i="2" s="1"/>
  <c r="G11" i="13"/>
  <c r="E15" i="2" s="1"/>
  <c r="F11" i="13"/>
  <c r="D15" i="2" s="1"/>
  <c r="BV10" i="13"/>
  <c r="BQ10"/>
  <c r="BR10" s="1"/>
  <c r="BN10"/>
  <c r="AP14" i="2" s="1"/>
  <c r="BJ10" i="13"/>
  <c r="AH14" i="2" s="1"/>
  <c r="BI10" i="13"/>
  <c r="AG14" i="2" s="1"/>
  <c r="BH10" i="13"/>
  <c r="AF14" i="2" s="1"/>
  <c r="BG10" i="13"/>
  <c r="AE14" i="2" s="1"/>
  <c r="AX10" i="13"/>
  <c r="AA14" i="2" s="1"/>
  <c r="AW10" i="13"/>
  <c r="Z14" i="2" s="1"/>
  <c r="AO10" i="13"/>
  <c r="AN10"/>
  <c r="U14" i="2" s="1"/>
  <c r="AF10" i="13"/>
  <c r="Q14" i="2" s="1"/>
  <c r="AE10" i="13"/>
  <c r="P14" i="2" s="1"/>
  <c r="W10" i="13"/>
  <c r="L14" i="2" s="1"/>
  <c r="V10" i="13"/>
  <c r="K14" i="2" s="1"/>
  <c r="N10" i="13"/>
  <c r="P10" s="1"/>
  <c r="G10"/>
  <c r="F10"/>
  <c r="D14" i="2" s="1"/>
  <c r="BV9" i="13"/>
  <c r="BQ9"/>
  <c r="BT9" s="1"/>
  <c r="BD13" i="2" s="1"/>
  <c r="BN9" i="13"/>
  <c r="AP13" i="2" s="1"/>
  <c r="BI9" i="13"/>
  <c r="AG13" i="2" s="1"/>
  <c r="BH9" i="13"/>
  <c r="AF13" i="2" s="1"/>
  <c r="BG9" i="13"/>
  <c r="AE13" i="2" s="1"/>
  <c r="AX9" i="13"/>
  <c r="AA13" i="2" s="1"/>
  <c r="AW9" i="13"/>
  <c r="Z13" i="2" s="1"/>
  <c r="AO9" i="13"/>
  <c r="V13" i="2" s="1"/>
  <c r="AN9" i="13"/>
  <c r="AF9"/>
  <c r="Q13" i="2" s="1"/>
  <c r="AE9" i="13"/>
  <c r="P13" i="2" s="1"/>
  <c r="W9" i="13"/>
  <c r="V9"/>
  <c r="K13" i="2" s="1"/>
  <c r="N9" i="13"/>
  <c r="H13" i="2" s="1"/>
  <c r="G9" i="13"/>
  <c r="E13" i="2" s="1"/>
  <c r="F9" i="13"/>
  <c r="BV8"/>
  <c r="BQ8"/>
  <c r="BT8" s="1"/>
  <c r="BD12" i="2" s="1"/>
  <c r="BN8" i="13"/>
  <c r="AP12" i="2" s="1"/>
  <c r="BI8" i="13"/>
  <c r="AG12" i="2" s="1"/>
  <c r="BH8" i="13"/>
  <c r="AF12" i="2" s="1"/>
  <c r="BG8" i="13"/>
  <c r="AE12" i="2" s="1"/>
  <c r="AX8" i="13"/>
  <c r="AA12" i="2" s="1"/>
  <c r="AW8" i="13"/>
  <c r="AO8"/>
  <c r="V12" i="2" s="1"/>
  <c r="AN8" i="13"/>
  <c r="U12" i="2" s="1"/>
  <c r="AF8" i="13"/>
  <c r="Q12" i="2" s="1"/>
  <c r="AE8" i="13"/>
  <c r="P12" i="2" s="1"/>
  <c r="W8" i="13"/>
  <c r="V8"/>
  <c r="K12" i="2" s="1"/>
  <c r="N8" i="13"/>
  <c r="H12" i="2" s="1"/>
  <c r="G8" i="13"/>
  <c r="E12" i="2" s="1"/>
  <c r="F8" i="13"/>
  <c r="BV7"/>
  <c r="BQ7"/>
  <c r="BS7" s="1"/>
  <c r="BN7"/>
  <c r="AP11" i="2" s="1"/>
  <c r="BI7" i="13"/>
  <c r="AG11" i="2" s="1"/>
  <c r="BH7" i="13"/>
  <c r="AF11" i="2" s="1"/>
  <c r="BG7" i="13"/>
  <c r="AE11" i="2" s="1"/>
  <c r="AX7" i="13"/>
  <c r="AA11" i="2" s="1"/>
  <c r="AW7" i="13"/>
  <c r="Z11" i="2" s="1"/>
  <c r="AO7" i="13"/>
  <c r="AN7"/>
  <c r="U11" i="2" s="1"/>
  <c r="AF7" i="13"/>
  <c r="AE7"/>
  <c r="W7"/>
  <c r="V7"/>
  <c r="K11" i="2" s="1"/>
  <c r="N7" i="13"/>
  <c r="H11" i="2" s="1"/>
  <c r="G7" i="13"/>
  <c r="E11" i="2" s="1"/>
  <c r="F7" i="13"/>
  <c r="BV6"/>
  <c r="BT6"/>
  <c r="BD10" i="2" s="1"/>
  <c r="BQ6" i="13"/>
  <c r="BS6" s="1"/>
  <c r="BN6"/>
  <c r="AP10" i="2" s="1"/>
  <c r="BI6" i="13"/>
  <c r="AG10" i="2" s="1"/>
  <c r="BH6" i="13"/>
  <c r="AF10" i="2" s="1"/>
  <c r="BG6" i="13"/>
  <c r="AE10" i="2" s="1"/>
  <c r="AX6" i="13"/>
  <c r="AA10" i="2" s="1"/>
  <c r="AW6" i="13"/>
  <c r="Z10" i="2" s="1"/>
  <c r="AO6" i="13"/>
  <c r="V10" i="2" s="1"/>
  <c r="AN6" i="13"/>
  <c r="U10" i="2" s="1"/>
  <c r="AF6" i="13"/>
  <c r="Q10" i="2" s="1"/>
  <c r="AE6" i="13"/>
  <c r="AG6" s="1"/>
  <c r="AH6" s="1"/>
  <c r="AI6" s="1"/>
  <c r="W6"/>
  <c r="V6"/>
  <c r="N6"/>
  <c r="H10" i="2" s="1"/>
  <c r="G6" i="13"/>
  <c r="F6"/>
  <c r="D10" i="2" s="1"/>
  <c r="BV5" i="13"/>
  <c r="BQ5"/>
  <c r="BT5" s="1"/>
  <c r="BD9" i="2" s="1"/>
  <c r="BN5" i="13"/>
  <c r="AP9" i="2" s="1"/>
  <c r="BI5" i="13"/>
  <c r="AG9" i="2" s="1"/>
  <c r="BH5" i="13"/>
  <c r="AF9" i="2" s="1"/>
  <c r="BG5" i="13"/>
  <c r="AE9" i="2" s="1"/>
  <c r="AX5" i="13"/>
  <c r="AA9" i="2" s="1"/>
  <c r="AW5" i="13"/>
  <c r="Z9" i="2" s="1"/>
  <c r="AO5" i="13"/>
  <c r="V9" i="2" s="1"/>
  <c r="AN5" i="13"/>
  <c r="U9" i="2" s="1"/>
  <c r="AF5" i="13"/>
  <c r="Q9" i="2" s="1"/>
  <c r="AE5" i="13"/>
  <c r="P9" i="2" s="1"/>
  <c r="W5" i="13"/>
  <c r="L9" i="2" s="1"/>
  <c r="V5" i="13"/>
  <c r="K9" i="2" s="1"/>
  <c r="N5" i="13"/>
  <c r="H9" i="2" s="1"/>
  <c r="G5" i="13"/>
  <c r="E9" i="2" s="1"/>
  <c r="F5" i="13"/>
  <c r="D9" i="2" s="1"/>
  <c r="BV4" i="13"/>
  <c r="BQ4"/>
  <c r="BS4" s="1"/>
  <c r="BN4"/>
  <c r="BI4"/>
  <c r="BH4"/>
  <c r="BG4"/>
  <c r="AX4"/>
  <c r="AW4"/>
  <c r="AO4"/>
  <c r="AN4"/>
  <c r="AF4"/>
  <c r="AE4"/>
  <c r="W4"/>
  <c r="V4"/>
  <c r="Q4"/>
  <c r="N4"/>
  <c r="G4"/>
  <c r="F4"/>
  <c r="AJ173" i="2" l="1"/>
  <c r="BG6" i="1"/>
  <c r="BH6" s="1"/>
  <c r="BI6" s="1"/>
  <c r="L11" i="2"/>
  <c r="L13"/>
  <c r="L10"/>
  <c r="X9" i="12"/>
  <c r="Y9" s="1"/>
  <c r="Z9" s="1"/>
  <c r="BJ6"/>
  <c r="BK6" s="1"/>
  <c r="BL6" s="1"/>
  <c r="AK38" i="1"/>
  <c r="AL38" s="1"/>
  <c r="AM38" s="1"/>
  <c r="AK83"/>
  <c r="AL83" s="1"/>
  <c r="AM83" s="1"/>
  <c r="AY38" i="13"/>
  <c r="AC42" i="2" s="1"/>
  <c r="H39" i="13"/>
  <c r="F43" i="2" s="1"/>
  <c r="AG48" i="13"/>
  <c r="S52" i="2" s="1"/>
  <c r="AY73" i="13"/>
  <c r="AC77" i="2" s="1"/>
  <c r="AP95" i="13"/>
  <c r="X133"/>
  <c r="O135"/>
  <c r="AH136"/>
  <c r="AI136" s="1"/>
  <c r="T140" i="2" s="1"/>
  <c r="U105"/>
  <c r="O16" i="13"/>
  <c r="I20" i="2" s="1"/>
  <c r="AP57" i="13"/>
  <c r="X61" i="2" s="1"/>
  <c r="O116" i="13"/>
  <c r="I120" i="2" s="1"/>
  <c r="O147" i="13"/>
  <c r="I151" i="2" s="1"/>
  <c r="BS160" i="13"/>
  <c r="X70"/>
  <c r="AY106"/>
  <c r="H107"/>
  <c r="AP107"/>
  <c r="X111" i="2" s="1"/>
  <c r="X137" i="13"/>
  <c r="AY149"/>
  <c r="AC153" i="2" s="1"/>
  <c r="H150" i="13"/>
  <c r="H61"/>
  <c r="AY101"/>
  <c r="H102"/>
  <c r="AG111"/>
  <c r="S115" i="2" s="1"/>
  <c r="Q120" i="13"/>
  <c r="J124" i="2" s="1"/>
  <c r="AY128" i="13"/>
  <c r="AZ128" s="1"/>
  <c r="BA128" s="1"/>
  <c r="AD132" i="2" s="1"/>
  <c r="AT132" s="1"/>
  <c r="AY130" i="13"/>
  <c r="H153"/>
  <c r="X105" i="2"/>
  <c r="H105"/>
  <c r="P94" i="13"/>
  <c r="P111"/>
  <c r="H34"/>
  <c r="BK46"/>
  <c r="BL46" s="1"/>
  <c r="AI50" i="2" s="1"/>
  <c r="Q94" i="13"/>
  <c r="J98" i="2" s="1"/>
  <c r="Q111" i="13"/>
  <c r="J115" i="2" s="1"/>
  <c r="BK137" i="13"/>
  <c r="BL137" s="1"/>
  <c r="AI141" i="2" s="1"/>
  <c r="AY140" i="13"/>
  <c r="BK176"/>
  <c r="BL176" s="1"/>
  <c r="AI180" i="2" s="1"/>
  <c r="BB180" s="1"/>
  <c r="BC180" s="1"/>
  <c r="N172"/>
  <c r="X6" i="13"/>
  <c r="N10" i="2" s="1"/>
  <c r="X11" i="13"/>
  <c r="N15" i="2" s="1"/>
  <c r="O12" i="13"/>
  <c r="I16" i="2" s="1"/>
  <c r="X23" i="13"/>
  <c r="N27" i="2" s="1"/>
  <c r="Q26" i="13"/>
  <c r="J30" i="2" s="1"/>
  <c r="BS29" i="13"/>
  <c r="O32"/>
  <c r="I36" i="2" s="1"/>
  <c r="BK34" i="13"/>
  <c r="BL34" s="1"/>
  <c r="AI38" i="2" s="1"/>
  <c r="O96" i="13"/>
  <c r="I100" i="2" s="1"/>
  <c r="O109" i="13"/>
  <c r="Q124"/>
  <c r="J128" i="2" s="1"/>
  <c r="BK125" i="13"/>
  <c r="BL125" s="1"/>
  <c r="AI129" i="2" s="1"/>
  <c r="AY131" i="13"/>
  <c r="AC135" i="2" s="1"/>
  <c r="Q134" i="13"/>
  <c r="J138" i="2" s="1"/>
  <c r="AP134" i="13"/>
  <c r="X138" i="2" s="1"/>
  <c r="P138" i="13"/>
  <c r="O145"/>
  <c r="I149" i="2" s="1"/>
  <c r="H146" i="13"/>
  <c r="AP146"/>
  <c r="X150" i="2" s="1"/>
  <c r="AG10" i="13"/>
  <c r="AH10" s="1"/>
  <c r="AI10" s="1"/>
  <c r="P32"/>
  <c r="AG73"/>
  <c r="AP96"/>
  <c r="AQ96" s="1"/>
  <c r="AR96" s="1"/>
  <c r="AG113"/>
  <c r="AH113" s="1"/>
  <c r="AI113" s="1"/>
  <c r="T117" i="2" s="1"/>
  <c r="X129" i="13"/>
  <c r="Y129" s="1"/>
  <c r="Z129" s="1"/>
  <c r="O133" i="2" s="1"/>
  <c r="X144" i="13"/>
  <c r="H13"/>
  <c r="F17" i="2" s="1"/>
  <c r="BT29" i="13"/>
  <c r="BD33" i="2" s="1"/>
  <c r="AG30" i="13"/>
  <c r="AP34"/>
  <c r="AQ34" s="1"/>
  <c r="AR34" s="1"/>
  <c r="BT4"/>
  <c r="Q10"/>
  <c r="J14" i="2" s="1"/>
  <c r="AY22" i="13"/>
  <c r="AC26" i="2" s="1"/>
  <c r="O29" i="13"/>
  <c r="I33" i="2" s="1"/>
  <c r="AY32" i="13"/>
  <c r="AC36" i="2" s="1"/>
  <c r="X44" i="13"/>
  <c r="AP48"/>
  <c r="AQ48" s="1"/>
  <c r="AR48" s="1"/>
  <c r="H52"/>
  <c r="F56" i="2" s="1"/>
  <c r="AG57" i="13"/>
  <c r="AY88"/>
  <c r="AC92" i="2" s="1"/>
  <c r="AG95" i="13"/>
  <c r="P120"/>
  <c r="AP128"/>
  <c r="O133"/>
  <c r="I137" i="2" s="1"/>
  <c r="BS159" i="13"/>
  <c r="P165"/>
  <c r="BJ6"/>
  <c r="BK6" s="1"/>
  <c r="BL6" s="1"/>
  <c r="AI10" i="2" s="1"/>
  <c r="O7" i="13"/>
  <c r="I11" i="2" s="1"/>
  <c r="AG9" i="13"/>
  <c r="X29"/>
  <c r="AP30"/>
  <c r="X34" i="2" s="1"/>
  <c r="BJ67" i="13"/>
  <c r="AH71" i="2" s="1"/>
  <c r="AY70" i="13"/>
  <c r="AC74" i="2" s="1"/>
  <c r="AP74" i="13"/>
  <c r="H76"/>
  <c r="F80" i="2" s="1"/>
  <c r="O82" i="13"/>
  <c r="AG87"/>
  <c r="O92"/>
  <c r="I96" i="2" s="1"/>
  <c r="X96" i="13"/>
  <c r="AY96"/>
  <c r="AC100" i="2" s="1"/>
  <c r="AY97" i="13"/>
  <c r="AC101" i="2" s="1"/>
  <c r="BJ119" i="13"/>
  <c r="AY127"/>
  <c r="O148"/>
  <c r="I152" i="2" s="1"/>
  <c r="AY54" i="13"/>
  <c r="AC58" i="2" s="1"/>
  <c r="X4" i="13"/>
  <c r="H6"/>
  <c r="Q8"/>
  <c r="J12" i="2" s="1"/>
  <c r="X14" i="13"/>
  <c r="H36"/>
  <c r="F40" i="2" s="1"/>
  <c r="Q57" i="13"/>
  <c r="J61" i="2" s="1"/>
  <c r="AP79" i="13"/>
  <c r="AQ79" s="1"/>
  <c r="AR79" s="1"/>
  <c r="Y83" i="2" s="1"/>
  <c r="AS83" s="1"/>
  <c r="P83" i="13"/>
  <c r="AP86"/>
  <c r="X90" i="2" s="1"/>
  <c r="X105" i="13"/>
  <c r="N109" i="2" s="1"/>
  <c r="O114" i="13"/>
  <c r="I118" i="2" s="1"/>
  <c r="H119" i="13"/>
  <c r="O129"/>
  <c r="I133" i="2" s="1"/>
  <c r="BS131" i="13"/>
  <c r="AY133"/>
  <c r="H134"/>
  <c r="AG135"/>
  <c r="P142"/>
  <c r="AG25"/>
  <c r="AH25" s="1"/>
  <c r="AI25" s="1"/>
  <c r="AG49"/>
  <c r="AY53"/>
  <c r="AC57" i="2" s="1"/>
  <c r="X73" i="13"/>
  <c r="X106"/>
  <c r="AP10"/>
  <c r="AQ10" s="1"/>
  <c r="AR10" s="1"/>
  <c r="AG14"/>
  <c r="H16"/>
  <c r="F20" i="2" s="1"/>
  <c r="AY19" i="13"/>
  <c r="AZ19" s="1"/>
  <c r="BA19" s="1"/>
  <c r="AD23" i="2" s="1"/>
  <c r="AT23" s="1"/>
  <c r="AY23" i="13"/>
  <c r="AC27" i="2" s="1"/>
  <c r="Q39" i="13"/>
  <c r="J43" i="2" s="1"/>
  <c r="AY48" i="13"/>
  <c r="AC52" i="2" s="1"/>
  <c r="BJ63" i="13"/>
  <c r="AH67" i="2" s="1"/>
  <c r="X64" i="13"/>
  <c r="N68" i="2" s="1"/>
  <c r="AP68" i="13"/>
  <c r="BJ69"/>
  <c r="AH73" i="2" s="1"/>
  <c r="O76" i="13"/>
  <c r="I80" i="2" s="1"/>
  <c r="AP78" i="13"/>
  <c r="BJ79"/>
  <c r="AH83" i="2" s="1"/>
  <c r="H81" i="13"/>
  <c r="F85" i="2" s="1"/>
  <c r="AP81" i="13"/>
  <c r="X82"/>
  <c r="AY91"/>
  <c r="AC95" i="2" s="1"/>
  <c r="O94" i="13"/>
  <c r="I98" i="2" s="1"/>
  <c r="BT94" i="13"/>
  <c r="BD98" i="2" s="1"/>
  <c r="X98" i="13"/>
  <c r="N102" i="2" s="1"/>
  <c r="X100" i="13"/>
  <c r="O101"/>
  <c r="I105" i="2" s="1"/>
  <c r="X103" i="13"/>
  <c r="AY107"/>
  <c r="AC111" i="2" s="1"/>
  <c r="H109" i="13"/>
  <c r="X116"/>
  <c r="N120" i="2" s="1"/>
  <c r="AY118" i="13"/>
  <c r="P126"/>
  <c r="AY126"/>
  <c r="O134"/>
  <c r="I138" i="2" s="1"/>
  <c r="H139" i="13"/>
  <c r="AP143"/>
  <c r="X147" i="2" s="1"/>
  <c r="Q145" i="13"/>
  <c r="J149" i="2" s="1"/>
  <c r="AY148" i="13"/>
  <c r="H149"/>
  <c r="BK178"/>
  <c r="BL178" s="1"/>
  <c r="AI182" i="2" s="1"/>
  <c r="AK182" s="1"/>
  <c r="P11" i="13"/>
  <c r="AY17"/>
  <c r="X32"/>
  <c r="N36" i="2" s="1"/>
  <c r="O33" i="13"/>
  <c r="Q33" s="1"/>
  <c r="J37" i="2" s="1"/>
  <c r="AG27" i="13"/>
  <c r="AG64"/>
  <c r="BJ73"/>
  <c r="AH77" i="2" s="1"/>
  <c r="X126" i="13"/>
  <c r="H135"/>
  <c r="AP135"/>
  <c r="H144"/>
  <c r="Q180"/>
  <c r="J184" i="2" s="1"/>
  <c r="AP9" i="13"/>
  <c r="AG11"/>
  <c r="Q12"/>
  <c r="J16" i="2" s="1"/>
  <c r="AG13" i="13"/>
  <c r="AH13" s="1"/>
  <c r="AI13" s="1"/>
  <c r="AY16"/>
  <c r="AZ16" s="1"/>
  <c r="BA16" s="1"/>
  <c r="AD20" i="2" s="1"/>
  <c r="AT20" s="1"/>
  <c r="P17" i="13"/>
  <c r="AP17"/>
  <c r="X21"/>
  <c r="N25" i="2" s="1"/>
  <c r="O26" i="13"/>
  <c r="I30" i="2" s="1"/>
  <c r="AG28" i="13"/>
  <c r="P29"/>
  <c r="Q32"/>
  <c r="J36" i="2" s="1"/>
  <c r="Y37" i="13"/>
  <c r="Z37" s="1"/>
  <c r="O41" i="2" s="1"/>
  <c r="AY43" i="13"/>
  <c r="AC47" i="2" s="1"/>
  <c r="H44" i="13"/>
  <c r="F48" i="2" s="1"/>
  <c r="AG45" i="13"/>
  <c r="P47"/>
  <c r="AP47"/>
  <c r="X49"/>
  <c r="N53" i="2" s="1"/>
  <c r="O51" i="13"/>
  <c r="I55" i="2" s="1"/>
  <c r="I56" i="13"/>
  <c r="J56" s="1"/>
  <c r="G60" i="2" s="1"/>
  <c r="H57" i="13"/>
  <c r="F61" i="2" s="1"/>
  <c r="AP59" i="13"/>
  <c r="O62"/>
  <c r="I66" i="2" s="1"/>
  <c r="H63" i="13"/>
  <c r="F67" i="2" s="1"/>
  <c r="X65" i="13"/>
  <c r="N69" i="2" s="1"/>
  <c r="AY68" i="13"/>
  <c r="AC72" i="2" s="1"/>
  <c r="AG70" i="13"/>
  <c r="AY72"/>
  <c r="AC76" i="2" s="1"/>
  <c r="AG76" i="13"/>
  <c r="P79"/>
  <c r="O84"/>
  <c r="I88" i="2" s="1"/>
  <c r="O102" i="13"/>
  <c r="I106" i="2" s="1"/>
  <c r="AY110" i="13"/>
  <c r="AC114" i="2" s="1"/>
  <c r="Q114" i="13"/>
  <c r="J118" i="2" s="1"/>
  <c r="H116" i="13"/>
  <c r="AG116"/>
  <c r="Q129"/>
  <c r="J133" i="2" s="1"/>
  <c r="AP131" i="13"/>
  <c r="X135" i="2" s="1"/>
  <c r="AP133" i="13"/>
  <c r="O139"/>
  <c r="I143" i="2" s="1"/>
  <c r="Q142" i="13"/>
  <c r="J146" i="2" s="1"/>
  <c r="AY143" i="13"/>
  <c r="AP147"/>
  <c r="X151" i="2" s="1"/>
  <c r="AA130"/>
  <c r="AG15" i="13"/>
  <c r="S19" i="2" s="1"/>
  <c r="AG22" i="13"/>
  <c r="P26"/>
  <c r="AY36"/>
  <c r="AC40" i="2" s="1"/>
  <c r="AG42" i="13"/>
  <c r="H45"/>
  <c r="F49" i="2" s="1"/>
  <c r="Q47" i="13"/>
  <c r="J51" i="2" s="1"/>
  <c r="AY51" i="13"/>
  <c r="AC55" i="2" s="1"/>
  <c r="H53" i="13"/>
  <c r="F57" i="2" s="1"/>
  <c r="AG54" i="13"/>
  <c r="AG65"/>
  <c r="Q84"/>
  <c r="J88" i="2" s="1"/>
  <c r="AP89" i="13"/>
  <c r="X119"/>
  <c r="N123" i="2" s="1"/>
  <c r="BJ127" i="13"/>
  <c r="AG132"/>
  <c r="Q139"/>
  <c r="J143" i="2" s="1"/>
  <c r="H145" i="13"/>
  <c r="AY150"/>
  <c r="AZ150" s="1"/>
  <c r="BA150" s="1"/>
  <c r="AD154" i="2" s="1"/>
  <c r="AT154" s="1"/>
  <c r="X139" i="13"/>
  <c r="H10"/>
  <c r="BJ12"/>
  <c r="BR13"/>
  <c r="P45"/>
  <c r="AP45"/>
  <c r="BS45"/>
  <c r="O86"/>
  <c r="I90" i="2" s="1"/>
  <c r="H101" i="13"/>
  <c r="AP103"/>
  <c r="X107" i="2" s="1"/>
  <c r="X12" i="13"/>
  <c r="AP13"/>
  <c r="AQ13" s="1"/>
  <c r="AR13" s="1"/>
  <c r="AY33"/>
  <c r="AY57"/>
  <c r="AC61" i="2" s="1"/>
  <c r="H7" i="13"/>
  <c r="F11" i="2" s="1"/>
  <c r="BK10" i="13"/>
  <c r="BL10" s="1"/>
  <c r="AI14" i="2" s="1"/>
  <c r="Q11" i="13"/>
  <c r="J15" i="2" s="1"/>
  <c r="O15" i="13"/>
  <c r="I19" i="2" s="1"/>
  <c r="X17" i="13"/>
  <c r="P19"/>
  <c r="AY27"/>
  <c r="AC31" i="2" s="1"/>
  <c r="H28" i="13"/>
  <c r="F32" i="2" s="1"/>
  <c r="AP28" i="13"/>
  <c r="P39"/>
  <c r="AP42"/>
  <c r="BT42"/>
  <c r="BD46" i="2" s="1"/>
  <c r="O54" i="13"/>
  <c r="I58" i="2" s="1"/>
  <c r="BS55" i="13"/>
  <c r="O60"/>
  <c r="I64" i="2" s="1"/>
  <c r="AY64" i="13"/>
  <c r="AC68" i="2" s="1"/>
  <c r="H65" i="13"/>
  <c r="F69" i="2" s="1"/>
  <c r="AG68" i="13"/>
  <c r="O70"/>
  <c r="I74" i="2" s="1"/>
  <c r="H87" i="13"/>
  <c r="X89"/>
  <c r="AY89"/>
  <c r="AC93" i="2" s="1"/>
  <c r="AY90" i="13"/>
  <c r="AC94" i="2" s="1"/>
  <c r="H91" i="13"/>
  <c r="AH92"/>
  <c r="AI92" s="1"/>
  <c r="AY93"/>
  <c r="AC97" i="2" s="1"/>
  <c r="H96" i="13"/>
  <c r="Q100"/>
  <c r="J104" i="2" s="1"/>
  <c r="BS104" i="13"/>
  <c r="H113"/>
  <c r="AY116"/>
  <c r="AP123"/>
  <c r="P145"/>
  <c r="AP145"/>
  <c r="AQ145" s="1"/>
  <c r="AR145" s="1"/>
  <c r="Y149" i="2" s="1"/>
  <c r="AS149" s="1"/>
  <c r="P148" i="13"/>
  <c r="AY153"/>
  <c r="AC157" i="2" s="1"/>
  <c r="BK164" i="13"/>
  <c r="BL164" s="1"/>
  <c r="AI168" i="2" s="1"/>
  <c r="AK168" s="1"/>
  <c r="BR169" i="13"/>
  <c r="BT169" s="1"/>
  <c r="BD173" i="2" s="1"/>
  <c r="Q179" i="13"/>
  <c r="J183" i="2" s="1"/>
  <c r="Z80"/>
  <c r="AY76" i="13"/>
  <c r="AC80" i="2" s="1"/>
  <c r="P86"/>
  <c r="AG82" i="13"/>
  <c r="S86" i="2" s="1"/>
  <c r="K95"/>
  <c r="X91" i="13"/>
  <c r="U98" i="2"/>
  <c r="AP94" i="13"/>
  <c r="AQ94" s="1"/>
  <c r="AR94" s="1"/>
  <c r="D110" i="2"/>
  <c r="H106" i="13"/>
  <c r="H112" i="2"/>
  <c r="O108" i="13"/>
  <c r="I112" i="2" s="1"/>
  <c r="Q108" i="13"/>
  <c r="J112" i="2" s="1"/>
  <c r="U114"/>
  <c r="AP110" i="13"/>
  <c r="H119" i="2"/>
  <c r="O115" i="13"/>
  <c r="I119" i="2" s="1"/>
  <c r="U122"/>
  <c r="AP118" i="13"/>
  <c r="X122" i="2" s="1"/>
  <c r="Z128"/>
  <c r="AY124" i="13"/>
  <c r="P157" i="2"/>
  <c r="AG153" i="13"/>
  <c r="Q5"/>
  <c r="J9" i="2" s="1"/>
  <c r="X13" i="13"/>
  <c r="BT13"/>
  <c r="BD17" i="2" s="1"/>
  <c r="H15" i="13"/>
  <c r="F19" i="2" s="1"/>
  <c r="O20" i="13"/>
  <c r="I24" i="2" s="1"/>
  <c r="O22" i="13"/>
  <c r="I26" i="2" s="1"/>
  <c r="AY30" i="13"/>
  <c r="AC34" i="2" s="1"/>
  <c r="BS32" i="13"/>
  <c r="P34"/>
  <c r="AH48"/>
  <c r="AI48" s="1"/>
  <c r="O49"/>
  <c r="I53" i="2" s="1"/>
  <c r="AG50" i="13"/>
  <c r="P54"/>
  <c r="AG55"/>
  <c r="O56"/>
  <c r="I60" i="2" s="1"/>
  <c r="AG58" i="13"/>
  <c r="X59"/>
  <c r="N63" i="2" s="1"/>
  <c r="Q60" i="13"/>
  <c r="J64" i="2" s="1"/>
  <c r="AY65" i="13"/>
  <c r="AC69" i="2" s="1"/>
  <c r="P70" i="13"/>
  <c r="P73"/>
  <c r="X75"/>
  <c r="Q76"/>
  <c r="J80" i="2" s="1"/>
  <c r="H81"/>
  <c r="Q77" i="13"/>
  <c r="J81" i="2" s="1"/>
  <c r="BJ82" i="13"/>
  <c r="AH86" i="2" s="1"/>
  <c r="BJ84" i="13"/>
  <c r="AH88" i="2" s="1"/>
  <c r="H89" i="13"/>
  <c r="P94" i="2"/>
  <c r="AG90" i="13"/>
  <c r="S94" i="2" s="1"/>
  <c r="AY100" i="13"/>
  <c r="AC104" i="2" s="1"/>
  <c r="P108" i="13"/>
  <c r="L138" i="2"/>
  <c r="X134" i="13"/>
  <c r="Z143" i="2"/>
  <c r="AY139" i="13"/>
  <c r="AZ139" s="1"/>
  <c r="BA139" s="1"/>
  <c r="AD143" i="2" s="1"/>
  <c r="AT143" s="1"/>
  <c r="AE178"/>
  <c r="BJ174" i="13"/>
  <c r="H4"/>
  <c r="BU4"/>
  <c r="AP5"/>
  <c r="X9" i="2" s="1"/>
  <c r="AG7" i="13"/>
  <c r="O8"/>
  <c r="I12" i="2" s="1"/>
  <c r="H9" i="13"/>
  <c r="D13" i="2"/>
  <c r="O10" i="13"/>
  <c r="I14" i="2" s="1"/>
  <c r="O11" i="13"/>
  <c r="I15" i="2" s="1"/>
  <c r="AY12" i="13"/>
  <c r="AC16" i="2" s="1"/>
  <c r="AG16" i="13"/>
  <c r="P20"/>
  <c r="AP20"/>
  <c r="Q22"/>
  <c r="J26" i="2" s="1"/>
  <c r="BT24" i="13"/>
  <c r="BD28" i="2" s="1"/>
  <c r="AY25" i="13"/>
  <c r="AC29" i="2" s="1"/>
  <c r="AY28" i="13"/>
  <c r="AC32" i="2" s="1"/>
  <c r="AA32"/>
  <c r="H31" i="13"/>
  <c r="F35" i="2" s="1"/>
  <c r="BT31" i="13"/>
  <c r="BD35" i="2" s="1"/>
  <c r="BT32" i="13"/>
  <c r="BD36" i="2" s="1"/>
  <c r="O36" i="13"/>
  <c r="Q36" s="1"/>
  <c r="J40" i="2" s="1"/>
  <c r="O38" i="13"/>
  <c r="AY39"/>
  <c r="AC43" i="2" s="1"/>
  <c r="H41" i="13"/>
  <c r="F45" i="2" s="1"/>
  <c r="AP41" i="13"/>
  <c r="AY45"/>
  <c r="AC49" i="2" s="1"/>
  <c r="BS46" i="13"/>
  <c r="O48"/>
  <c r="AP52"/>
  <c r="Q54"/>
  <c r="J58" i="2" s="1"/>
  <c r="AP55" i="13"/>
  <c r="O57"/>
  <c r="I61" i="2" s="1"/>
  <c r="H58" i="13"/>
  <c r="AP61"/>
  <c r="X65" i="2" s="1"/>
  <c r="BT61" i="13"/>
  <c r="BD65" i="2" s="1"/>
  <c r="X62" i="13"/>
  <c r="N66" i="2" s="1"/>
  <c r="O63" i="13"/>
  <c r="AP63"/>
  <c r="X67" i="2" s="1"/>
  <c r="O66" i="13"/>
  <c r="H69"/>
  <c r="F73" i="2" s="1"/>
  <c r="AP69" i="13"/>
  <c r="O77"/>
  <c r="I81" i="2" s="1"/>
  <c r="K83"/>
  <c r="X79" i="13"/>
  <c r="N83" i="2" s="1"/>
  <c r="S84"/>
  <c r="AH80" i="13"/>
  <c r="AI80" s="1"/>
  <c r="T84" i="2" s="1"/>
  <c r="U86"/>
  <c r="AP82" i="13"/>
  <c r="O85"/>
  <c r="I89" i="2" s="1"/>
  <c r="AG93" i="13"/>
  <c r="P97" i="2"/>
  <c r="AY105" i="13"/>
  <c r="AC109" i="2" s="1"/>
  <c r="AP106" i="13"/>
  <c r="P118" i="2"/>
  <c r="AG114" i="13"/>
  <c r="AH123" i="2"/>
  <c r="BK119" i="13"/>
  <c r="BL119" s="1"/>
  <c r="AI123" i="2" s="1"/>
  <c r="K150"/>
  <c r="X146" i="13"/>
  <c r="N150" i="2" s="1"/>
  <c r="AH162"/>
  <c r="BK158" i="13"/>
  <c r="BL158" s="1"/>
  <c r="AI162" i="2" s="1"/>
  <c r="AH174"/>
  <c r="BK170" i="13"/>
  <c r="BL170" s="1"/>
  <c r="AI174" i="2" s="1"/>
  <c r="AK174" s="1"/>
  <c r="AU174" s="1"/>
  <c r="AW174" s="1"/>
  <c r="P5" i="13"/>
  <c r="Q20"/>
  <c r="J24" i="2" s="1"/>
  <c r="H21" i="13"/>
  <c r="X36"/>
  <c r="AP64"/>
  <c r="BJ68"/>
  <c r="AH72" i="2" s="1"/>
  <c r="BT89" i="13"/>
  <c r="BD93" i="2" s="1"/>
  <c r="BR89" i="13"/>
  <c r="K96" i="2"/>
  <c r="X92" i="13"/>
  <c r="H121" i="2"/>
  <c r="O117" i="13"/>
  <c r="H122" i="2"/>
  <c r="O118" i="13"/>
  <c r="K125" i="2"/>
  <c r="X121" i="13"/>
  <c r="E127" i="2"/>
  <c r="H123" i="13"/>
  <c r="D128" i="2"/>
  <c r="H124" i="13"/>
  <c r="AG134" i="2"/>
  <c r="BJ130" i="13"/>
  <c r="U145" i="2"/>
  <c r="AP141" i="13"/>
  <c r="X145" i="2" s="1"/>
  <c r="AG149"/>
  <c r="BJ145" i="13"/>
  <c r="AY69"/>
  <c r="AC73" i="2" s="1"/>
  <c r="AA73"/>
  <c r="H76"/>
  <c r="Q72" i="13"/>
  <c r="J76" i="2" s="1"/>
  <c r="X78"/>
  <c r="AQ74" i="13"/>
  <c r="AR74" s="1"/>
  <c r="Y78" i="2" s="1"/>
  <c r="AS78" s="1"/>
  <c r="AH89"/>
  <c r="BK85" i="13"/>
  <c r="BL85" s="1"/>
  <c r="AI89" i="2" s="1"/>
  <c r="Q116"/>
  <c r="AG112" i="13"/>
  <c r="S116" i="2" s="1"/>
  <c r="AC122"/>
  <c r="AZ118" i="13"/>
  <c r="BA118" s="1"/>
  <c r="AD122" i="2" s="1"/>
  <c r="AT122" s="1"/>
  <c r="AG128"/>
  <c r="BJ124" i="13"/>
  <c r="E145" i="2"/>
  <c r="H141" i="13"/>
  <c r="O6"/>
  <c r="I10" i="2" s="1"/>
  <c r="P7" i="13"/>
  <c r="AP7"/>
  <c r="AQ7" s="1"/>
  <c r="AR7" s="1"/>
  <c r="BT7"/>
  <c r="BD11" i="2" s="1"/>
  <c r="X8" i="13"/>
  <c r="O9"/>
  <c r="I13" i="2" s="1"/>
  <c r="O13" i="13"/>
  <c r="I17" i="2" s="1"/>
  <c r="H17" i="13"/>
  <c r="F21" i="2" s="1"/>
  <c r="D21"/>
  <c r="O18" i="13"/>
  <c r="I22" i="2" s="1"/>
  <c r="AY20" i="13"/>
  <c r="AC24" i="2" s="1"/>
  <c r="AP21" i="13"/>
  <c r="BS21"/>
  <c r="H25"/>
  <c r="F29" i="2" s="1"/>
  <c r="BS27" i="13"/>
  <c r="Q29"/>
  <c r="J33" i="2" s="1"/>
  <c r="H33" i="13"/>
  <c r="F37" i="2" s="1"/>
  <c r="BS33" i="13"/>
  <c r="I37"/>
  <c r="J37" s="1"/>
  <c r="G41" i="2" s="1"/>
  <c r="AG39" i="13"/>
  <c r="AP50"/>
  <c r="X54" i="2" s="1"/>
  <c r="X58" i="13"/>
  <c r="K62" i="2"/>
  <c r="AY58" i="13"/>
  <c r="AC62" i="2" s="1"/>
  <c r="H59" i="13"/>
  <c r="F63" i="2" s="1"/>
  <c r="X61" i="13"/>
  <c r="N65" i="2" s="1"/>
  <c r="H68" i="13"/>
  <c r="F72" i="2" s="1"/>
  <c r="O72" i="13"/>
  <c r="I76" i="2" s="1"/>
  <c r="H78"/>
  <c r="O74" i="13"/>
  <c r="I78" i="2" s="1"/>
  <c r="K82"/>
  <c r="X78" i="13"/>
  <c r="N82" i="2" s="1"/>
  <c r="BS84" i="13"/>
  <c r="AG91"/>
  <c r="BR93"/>
  <c r="BS93" s="1"/>
  <c r="AY103"/>
  <c r="AC107" i="2" s="1"/>
  <c r="AE117"/>
  <c r="BJ113" i="13"/>
  <c r="E142" i="2"/>
  <c r="H138" i="13"/>
  <c r="AF154" i="2"/>
  <c r="BJ150" i="13"/>
  <c r="BS37"/>
  <c r="AG5"/>
  <c r="S9" i="2" s="1"/>
  <c r="Q6" i="13"/>
  <c r="J10" i="2" s="1"/>
  <c r="AP6" i="13"/>
  <c r="Q7"/>
  <c r="J11" i="2" s="1"/>
  <c r="AY10" i="13"/>
  <c r="AC14" i="2" s="1"/>
  <c r="Q18" i="13"/>
  <c r="J22" i="2" s="1"/>
  <c r="O23" i="13"/>
  <c r="I27" i="2" s="1"/>
  <c r="AP25" i="13"/>
  <c r="AQ25" s="1"/>
  <c r="AR25" s="1"/>
  <c r="Y29" i="2" s="1"/>
  <c r="AS29" s="1"/>
  <c r="X31" i="13"/>
  <c r="N35" i="2" s="1"/>
  <c r="AG32" i="13"/>
  <c r="S36" i="2" s="1"/>
  <c r="O35" i="13"/>
  <c r="BT37"/>
  <c r="BD41" i="2" s="1"/>
  <c r="O39" i="13"/>
  <c r="I43" i="2" s="1"/>
  <c r="AG41" i="13"/>
  <c r="O42"/>
  <c r="O45"/>
  <c r="I49" i="2" s="1"/>
  <c r="O47" i="13"/>
  <c r="I51" i="2" s="1"/>
  <c r="H49" i="13"/>
  <c r="F53" i="2" s="1"/>
  <c r="D53"/>
  <c r="X50" i="13"/>
  <c r="N54" i="2" s="1"/>
  <c r="P53" i="13"/>
  <c r="AP65"/>
  <c r="BS68"/>
  <c r="X69"/>
  <c r="N73" i="2" s="1"/>
  <c r="H70" i="13"/>
  <c r="F74" i="2" s="1"/>
  <c r="P72" i="13"/>
  <c r="X74"/>
  <c r="AY74"/>
  <c r="AC78" i="2" s="1"/>
  <c r="AA78"/>
  <c r="H79"/>
  <c r="P75" i="13"/>
  <c r="AP76"/>
  <c r="BJ77"/>
  <c r="AH81" i="2" s="1"/>
  <c r="H79" i="13"/>
  <c r="F83" i="2" s="1"/>
  <c r="BS81" i="13"/>
  <c r="AP102"/>
  <c r="U106" i="2"/>
  <c r="AH106"/>
  <c r="BK102" i="13"/>
  <c r="BL102" s="1"/>
  <c r="AI106" i="2" s="1"/>
  <c r="V115"/>
  <c r="AP111" i="13"/>
  <c r="X115" i="2" s="1"/>
  <c r="Z118"/>
  <c r="AY114" i="13"/>
  <c r="AC118" i="2" s="1"/>
  <c r="Q125"/>
  <c r="AG121" i="13"/>
  <c r="L131" i="2"/>
  <c r="X127" i="13"/>
  <c r="N131" i="2" s="1"/>
  <c r="D134"/>
  <c r="H130" i="13"/>
  <c r="AF144" i="2"/>
  <c r="BJ140" i="13"/>
  <c r="Q148" i="2"/>
  <c r="AG144" i="13"/>
  <c r="AH144" s="1"/>
  <c r="AI144" s="1"/>
  <c r="T148" i="2" s="1"/>
  <c r="Q154"/>
  <c r="AG150" i="13"/>
  <c r="S154" i="2" s="1"/>
  <c r="AF158"/>
  <c r="BJ154" i="13"/>
  <c r="AG170" i="2"/>
  <c r="BJ166" i="13"/>
  <c r="Q9"/>
  <c r="J13" i="2" s="1"/>
  <c r="Q17" i="13"/>
  <c r="J21" i="2" s="1"/>
  <c r="BJ20" i="13"/>
  <c r="AP22"/>
  <c r="X26" i="2" s="1"/>
  <c r="AP23" i="13"/>
  <c r="X25"/>
  <c r="BJ36"/>
  <c r="AH40" i="2" s="1"/>
  <c r="BJ38" i="13"/>
  <c r="AH42" i="2" s="1"/>
  <c r="AY59" i="13"/>
  <c r="AC63" i="2" s="1"/>
  <c r="AA63"/>
  <c r="AG69" i="13"/>
  <c r="D81" i="2"/>
  <c r="H77" i="13"/>
  <c r="F81" i="2" s="1"/>
  <c r="P82"/>
  <c r="AG78" i="13"/>
  <c r="AH78" s="1"/>
  <c r="AI78" s="1"/>
  <c r="T82" i="2" s="1"/>
  <c r="H83"/>
  <c r="O79" i="13"/>
  <c r="I83" i="2" s="1"/>
  <c r="N89"/>
  <c r="Y85" i="13"/>
  <c r="Z85" s="1"/>
  <c r="O89" i="2" s="1"/>
  <c r="K94"/>
  <c r="X90" i="13"/>
  <c r="X107"/>
  <c r="S120" i="2"/>
  <c r="AH116" i="13"/>
  <c r="AI116" s="1"/>
  <c r="T120" i="2" s="1"/>
  <c r="Q122"/>
  <c r="AG118" i="13"/>
  <c r="P130" i="2"/>
  <c r="AG126" i="13"/>
  <c r="AH126" s="1"/>
  <c r="AI126" s="1"/>
  <c r="T130" i="2" s="1"/>
  <c r="Z133"/>
  <c r="AY129" i="13"/>
  <c r="AC133" i="2" s="1"/>
  <c r="D141"/>
  <c r="H137" i="13"/>
  <c r="P144" i="2"/>
  <c r="AG140" i="13"/>
  <c r="U64" i="2"/>
  <c r="H73" i="13"/>
  <c r="F77" i="2" s="1"/>
  <c r="X86" i="13"/>
  <c r="N90" i="2" s="1"/>
  <c r="AP99" i="13"/>
  <c r="X103" i="2" s="1"/>
  <c r="Q101" i="13"/>
  <c r="J105" i="2" s="1"/>
  <c r="X104" i="13"/>
  <c r="H105"/>
  <c r="AG105"/>
  <c r="AP108"/>
  <c r="AQ108" s="1"/>
  <c r="AR108" s="1"/>
  <c r="Y112" i="2" s="1"/>
  <c r="AS112" s="1"/>
  <c r="AG109" i="13"/>
  <c r="S113" i="2" s="1"/>
  <c r="X110" i="13"/>
  <c r="N114" i="2" s="1"/>
  <c r="H111" i="13"/>
  <c r="X117"/>
  <c r="N121" i="2" s="1"/>
  <c r="AY119" i="13"/>
  <c r="P123"/>
  <c r="Q126"/>
  <c r="J130" i="2" s="1"/>
  <c r="AP126" i="13"/>
  <c r="H127"/>
  <c r="X128"/>
  <c r="H129"/>
  <c r="O130"/>
  <c r="I134" i="2" s="1"/>
  <c r="X132" i="13"/>
  <c r="H133"/>
  <c r="BJ135"/>
  <c r="AP137"/>
  <c r="AQ137" s="1"/>
  <c r="AR137" s="1"/>
  <c r="Y141" i="2" s="1"/>
  <c r="AS141" s="1"/>
  <c r="AY138" i="13"/>
  <c r="X141"/>
  <c r="AY141"/>
  <c r="AG142"/>
  <c r="AP144"/>
  <c r="Q147"/>
  <c r="J151" i="2" s="1"/>
  <c r="P21"/>
  <c r="AP24"/>
  <c r="AP61"/>
  <c r="U81"/>
  <c r="K130"/>
  <c r="AA145"/>
  <c r="BT88" i="13"/>
  <c r="BD92" i="2" s="1"/>
  <c r="H94" i="13"/>
  <c r="H103"/>
  <c r="AG104"/>
  <c r="AP105"/>
  <c r="X109" i="2" s="1"/>
  <c r="BJ118" i="13"/>
  <c r="AH122" i="2" s="1"/>
  <c r="Q123" i="13"/>
  <c r="J127" i="2" s="1"/>
  <c r="Q130" i="13"/>
  <c r="J134" i="2" s="1"/>
  <c r="AG131" i="13"/>
  <c r="BS137"/>
  <c r="H142"/>
  <c r="AG146"/>
  <c r="X150"/>
  <c r="N154" i="2" s="1"/>
  <c r="BK151" i="13"/>
  <c r="BL151" s="1"/>
  <c r="AI155" i="2" s="1"/>
  <c r="O153" i="13"/>
  <c r="I157" i="2" s="1"/>
  <c r="AP153" i="13"/>
  <c r="X157" i="2" s="1"/>
  <c r="BJ162" i="13"/>
  <c r="AP17" i="2"/>
  <c r="U57"/>
  <c r="U88"/>
  <c r="P171" i="13"/>
  <c r="P172"/>
  <c r="P167"/>
  <c r="Q177"/>
  <c r="J181" i="2" s="1"/>
  <c r="P46"/>
  <c r="AP73"/>
  <c r="P179" i="13"/>
  <c r="P180"/>
  <c r="P175"/>
  <c r="Q166"/>
  <c r="J170" i="2" s="1"/>
  <c r="BS82" i="13"/>
  <c r="Q88"/>
  <c r="J92" i="2" s="1"/>
  <c r="AG94" i="13"/>
  <c r="S98" i="2" s="1"/>
  <c r="H95" i="13"/>
  <c r="H97"/>
  <c r="AG97"/>
  <c r="S101" i="2" s="1"/>
  <c r="AG98" i="13"/>
  <c r="X99"/>
  <c r="O100"/>
  <c r="I104" i="2" s="1"/>
  <c r="AG101" i="13"/>
  <c r="BJ101"/>
  <c r="BK101" s="1"/>
  <c r="BL101" s="1"/>
  <c r="AI105" i="2" s="1"/>
  <c r="AG102" i="13"/>
  <c r="S106" i="2" s="1"/>
  <c r="BK104" i="13"/>
  <c r="BL104" s="1"/>
  <c r="AI108" i="2" s="1"/>
  <c r="X108" i="13"/>
  <c r="AP109"/>
  <c r="H110"/>
  <c r="AG110"/>
  <c r="S114" i="2" s="1"/>
  <c r="O111" i="13"/>
  <c r="I115" i="2" s="1"/>
  <c r="BJ111" i="13"/>
  <c r="AH115" i="2" s="1"/>
  <c r="P114" i="13"/>
  <c r="AG117"/>
  <c r="S121" i="2" s="1"/>
  <c r="AG119" i="13"/>
  <c r="S123" i="2" s="1"/>
  <c r="O120" i="13"/>
  <c r="I124" i="2" s="1"/>
  <c r="AP122" i="13"/>
  <c r="X123"/>
  <c r="O124"/>
  <c r="I128" i="2" s="1"/>
  <c r="AG128" i="13"/>
  <c r="S132" i="2" s="1"/>
  <c r="P129" i="13"/>
  <c r="BJ131"/>
  <c r="O132"/>
  <c r="P139"/>
  <c r="AP139"/>
  <c r="BK139"/>
  <c r="BL139" s="1"/>
  <c r="AI143" i="2" s="1"/>
  <c r="AG141" i="13"/>
  <c r="S145" i="2" s="1"/>
  <c r="O142" i="13"/>
  <c r="I146" i="2" s="1"/>
  <c r="AG143" i="13"/>
  <c r="AG145"/>
  <c r="BK156"/>
  <c r="BL156" s="1"/>
  <c r="AI160" i="2" s="1"/>
  <c r="AL160" s="1"/>
  <c r="AV160" s="1"/>
  <c r="AX160" s="1"/>
  <c r="AP15"/>
  <c r="U19"/>
  <c r="U21"/>
  <c r="AP29"/>
  <c r="U94"/>
  <c r="AA95"/>
  <c r="D101"/>
  <c r="Q174" i="13"/>
  <c r="J178" i="2" s="1"/>
  <c r="AY120" i="13"/>
  <c r="AY142"/>
  <c r="AP16" i="2"/>
  <c r="P51"/>
  <c r="P74"/>
  <c r="N183"/>
  <c r="Y179" i="13"/>
  <c r="Z179" s="1"/>
  <c r="O183" i="2" s="1"/>
  <c r="N185"/>
  <c r="O185"/>
  <c r="AK185" s="1"/>
  <c r="AG88" i="13"/>
  <c r="BS94"/>
  <c r="AG96"/>
  <c r="H99"/>
  <c r="X111"/>
  <c r="BK112"/>
  <c r="BL112" s="1"/>
  <c r="AI116" i="2" s="1"/>
  <c r="AQ124" i="13"/>
  <c r="AR124" s="1"/>
  <c r="Y128" i="2" s="1"/>
  <c r="AS128" s="1"/>
  <c r="O126" i="13"/>
  <c r="I130" i="2" s="1"/>
  <c r="X142" i="13"/>
  <c r="O143"/>
  <c r="I147" i="2" s="1"/>
  <c r="AG148" i="13"/>
  <c r="P20" i="2"/>
  <c r="Q74"/>
  <c r="AP94"/>
  <c r="K146"/>
  <c r="N184"/>
  <c r="Y180" i="13"/>
  <c r="Z180" s="1"/>
  <c r="O184" i="2" s="1"/>
  <c r="P27"/>
  <c r="U40"/>
  <c r="U44"/>
  <c r="P70"/>
  <c r="Q94"/>
  <c r="K143"/>
  <c r="AY4" i="12"/>
  <c r="AZ4" s="1"/>
  <c r="BA4" s="1"/>
  <c r="AY5"/>
  <c r="AZ5" s="1"/>
  <c r="BA5" s="1"/>
  <c r="AY6"/>
  <c r="AZ6" s="1"/>
  <c r="BA6" s="1"/>
  <c r="Q6"/>
  <c r="Q4"/>
  <c r="P4"/>
  <c r="O6"/>
  <c r="P6" s="1"/>
  <c r="O9"/>
  <c r="H9"/>
  <c r="I9" s="1"/>
  <c r="J9" s="1"/>
  <c r="H5"/>
  <c r="I5" s="1"/>
  <c r="J5" s="1"/>
  <c r="P64" i="13"/>
  <c r="Q64"/>
  <c r="J68" i="2" s="1"/>
  <c r="D12"/>
  <c r="F13"/>
  <c r="L73"/>
  <c r="W73"/>
  <c r="W43"/>
  <c r="Y100"/>
  <c r="AS100" s="1"/>
  <c r="AV70" i="1"/>
  <c r="AW70" s="1"/>
  <c r="AX70" s="1"/>
  <c r="W98" i="2"/>
  <c r="X60"/>
  <c r="W66"/>
  <c r="Y11"/>
  <c r="AS11" s="1"/>
  <c r="AV29" i="1"/>
  <c r="AW29" s="1"/>
  <c r="AX29" s="1"/>
  <c r="AV41"/>
  <c r="AW41" s="1"/>
  <c r="AX41" s="1"/>
  <c r="W25" i="2"/>
  <c r="W88"/>
  <c r="Y38"/>
  <c r="AS38" s="1"/>
  <c r="AV52" i="1"/>
  <c r="AW52" s="1"/>
  <c r="AX52" s="1"/>
  <c r="AV58"/>
  <c r="AW58" s="1"/>
  <c r="AX58" s="1"/>
  <c r="W38" i="2"/>
  <c r="W44"/>
  <c r="W49"/>
  <c r="X49"/>
  <c r="X50"/>
  <c r="Y98"/>
  <c r="AS98" s="1"/>
  <c r="AV10" i="1"/>
  <c r="AW10" s="1"/>
  <c r="AX10" s="1"/>
  <c r="AV23"/>
  <c r="AW23" s="1"/>
  <c r="AX23" s="1"/>
  <c r="AV27"/>
  <c r="AW27" s="1"/>
  <c r="AX27" s="1"/>
  <c r="AV37"/>
  <c r="AW37" s="1"/>
  <c r="AX37" s="1"/>
  <c r="AV47"/>
  <c r="AW47" s="1"/>
  <c r="AX47" s="1"/>
  <c r="AV95"/>
  <c r="AW95" s="1"/>
  <c r="AX95" s="1"/>
  <c r="X82" i="2"/>
  <c r="AV20" i="1"/>
  <c r="AW20" s="1"/>
  <c r="AX20" s="1"/>
  <c r="W46" i="2"/>
  <c r="AV76" i="1"/>
  <c r="AW76" s="1"/>
  <c r="AX76" s="1"/>
  <c r="AV89"/>
  <c r="AW89" s="1"/>
  <c r="AX89" s="1"/>
  <c r="X52" i="2"/>
  <c r="Y52"/>
  <c r="AS52" s="1"/>
  <c r="AV71" i="1"/>
  <c r="AW71" s="1"/>
  <c r="AX71" s="1"/>
  <c r="AV6"/>
  <c r="AW6" s="1"/>
  <c r="AX6" s="1"/>
  <c r="AV93"/>
  <c r="AW93" s="1"/>
  <c r="AX93" s="1"/>
  <c r="AV13"/>
  <c r="AW13" s="1"/>
  <c r="AX13" s="1"/>
  <c r="Y17" i="2" s="1"/>
  <c r="AS17" s="1"/>
  <c r="AV19" i="1"/>
  <c r="AW19" s="1"/>
  <c r="AX19" s="1"/>
  <c r="AV26"/>
  <c r="AW26" s="1"/>
  <c r="AX26" s="1"/>
  <c r="X69" i="2"/>
  <c r="X75"/>
  <c r="V87"/>
  <c r="V21"/>
  <c r="V14"/>
  <c r="X24"/>
  <c r="X56"/>
  <c r="X59"/>
  <c r="Y75"/>
  <c r="AS75" s="1"/>
  <c r="AV24" i="1"/>
  <c r="AW24" s="1"/>
  <c r="AX24" s="1"/>
  <c r="AV38"/>
  <c r="AW38" s="1"/>
  <c r="AX38" s="1"/>
  <c r="V56" i="2"/>
  <c r="Y14"/>
  <c r="AS14" s="1"/>
  <c r="V33"/>
  <c r="V86"/>
  <c r="V47"/>
  <c r="V11"/>
  <c r="X73"/>
  <c r="AV12" i="1"/>
  <c r="AW12" s="1"/>
  <c r="AX12" s="1"/>
  <c r="AV28"/>
  <c r="AW28" s="1"/>
  <c r="AX28" s="1"/>
  <c r="AV49"/>
  <c r="AW49" s="1"/>
  <c r="AX49" s="1"/>
  <c r="V23" i="2"/>
  <c r="X25"/>
  <c r="V37"/>
  <c r="V63"/>
  <c r="V90"/>
  <c r="V96"/>
  <c r="X13"/>
  <c r="V39"/>
  <c r="V80"/>
  <c r="X83"/>
  <c r="V98"/>
  <c r="V101"/>
  <c r="AV43" i="1"/>
  <c r="AW43" s="1"/>
  <c r="AX43" s="1"/>
  <c r="AV97"/>
  <c r="AW97" s="1"/>
  <c r="AX97" s="1"/>
  <c r="Q21" i="2"/>
  <c r="Q55"/>
  <c r="S69"/>
  <c r="S75"/>
  <c r="S21"/>
  <c r="Q41"/>
  <c r="S53"/>
  <c r="P81"/>
  <c r="AK47" i="1"/>
  <c r="AL47" s="1"/>
  <c r="AM47" s="1"/>
  <c r="T14" i="2"/>
  <c r="S41"/>
  <c r="P11"/>
  <c r="P25"/>
  <c r="S31"/>
  <c r="T52"/>
  <c r="S59"/>
  <c r="S60"/>
  <c r="S62"/>
  <c r="Q77"/>
  <c r="P88"/>
  <c r="AK13" i="1"/>
  <c r="AL13" s="1"/>
  <c r="AM13" s="1"/>
  <c r="AK24"/>
  <c r="AL24" s="1"/>
  <c r="AM24" s="1"/>
  <c r="AK54"/>
  <c r="AL54" s="1"/>
  <c r="AM54" s="1"/>
  <c r="P80" i="2"/>
  <c r="P90"/>
  <c r="P92"/>
  <c r="T10"/>
  <c r="S18"/>
  <c r="T29"/>
  <c r="Q49"/>
  <c r="Q50"/>
  <c r="T96"/>
  <c r="AK23" i="1"/>
  <c r="AL23" s="1"/>
  <c r="AM23" s="1"/>
  <c r="P10" i="2"/>
  <c r="S13"/>
  <c r="P16"/>
  <c r="S17"/>
  <c r="S32"/>
  <c r="S34"/>
  <c r="P38"/>
  <c r="Q43"/>
  <c r="S49"/>
  <c r="S50"/>
  <c r="S64"/>
  <c r="Q66"/>
  <c r="P75"/>
  <c r="S80"/>
  <c r="AK16" i="1"/>
  <c r="AL16" s="1"/>
  <c r="AM16" s="1"/>
  <c r="AK70"/>
  <c r="AL70" s="1"/>
  <c r="AM70" s="1"/>
  <c r="T17" i="2"/>
  <c r="S43"/>
  <c r="P44"/>
  <c r="S46"/>
  <c r="S72"/>
  <c r="Q91"/>
  <c r="S91"/>
  <c r="M11"/>
  <c r="M29"/>
  <c r="M46"/>
  <c r="N60"/>
  <c r="N74"/>
  <c r="Z10" i="1"/>
  <c r="AA10" s="1"/>
  <c r="AB10" s="1"/>
  <c r="Z26"/>
  <c r="AA26" s="1"/>
  <c r="AB26" s="1"/>
  <c r="Z34"/>
  <c r="AA34" s="1"/>
  <c r="AB34" s="1"/>
  <c r="Z89"/>
  <c r="AA89" s="1"/>
  <c r="AB89" s="1"/>
  <c r="M40" i="2"/>
  <c r="M74"/>
  <c r="M99"/>
  <c r="N79"/>
  <c r="Z41" i="1"/>
  <c r="AA41" s="1"/>
  <c r="AB41" s="1"/>
  <c r="Z72"/>
  <c r="AA72" s="1"/>
  <c r="AB72" s="1"/>
  <c r="N18" i="2"/>
  <c r="M24"/>
  <c r="M79"/>
  <c r="M91"/>
  <c r="Z45" i="1"/>
  <c r="AA45" s="1"/>
  <c r="AB45" s="1"/>
  <c r="Z56"/>
  <c r="AA56" s="1"/>
  <c r="AB56" s="1"/>
  <c r="M55" i="2"/>
  <c r="M72"/>
  <c r="M78"/>
  <c r="Z96" i="1"/>
  <c r="AA96" s="1"/>
  <c r="AB96" s="1"/>
  <c r="M18" i="2"/>
  <c r="N40"/>
  <c r="Z54" i="1"/>
  <c r="AA54" s="1"/>
  <c r="AB54" s="1"/>
  <c r="Z66"/>
  <c r="AA66" s="1"/>
  <c r="AB66" s="1"/>
  <c r="Z73"/>
  <c r="AA73" s="1"/>
  <c r="AB73" s="1"/>
  <c r="Z90"/>
  <c r="AA90" s="1"/>
  <c r="AB90" s="1"/>
  <c r="Z53"/>
  <c r="AA53" s="1"/>
  <c r="AB53" s="1"/>
  <c r="AH105" i="2"/>
  <c r="AP103"/>
  <c r="AP53"/>
  <c r="AP62"/>
  <c r="AP65"/>
  <c r="AP41"/>
  <c r="BS59" i="13"/>
  <c r="BT59"/>
  <c r="BD63" i="2" s="1"/>
  <c r="BT64" i="13"/>
  <c r="BD68" i="2" s="1"/>
  <c r="BS64" i="13"/>
  <c r="BS69"/>
  <c r="BS102"/>
  <c r="BS128"/>
  <c r="BT130"/>
  <c r="BD134" i="2" s="1"/>
  <c r="BT155" i="13"/>
  <c r="BD159" i="2" s="1"/>
  <c r="BS164" i="13"/>
  <c r="BT170"/>
  <c r="BD174" i="2" s="1"/>
  <c r="BT171" i="13"/>
  <c r="BD175" i="2" s="1"/>
  <c r="BS22" i="13"/>
  <c r="BR25"/>
  <c r="BT46"/>
  <c r="BD50" i="2" s="1"/>
  <c r="BT55" i="13"/>
  <c r="BD59" i="2" s="1"/>
  <c r="BS61" i="13"/>
  <c r="BT69"/>
  <c r="BD73" i="2" s="1"/>
  <c r="BT78" i="13"/>
  <c r="BD82" i="2" s="1"/>
  <c r="BS88" i="13"/>
  <c r="BS89"/>
  <c r="BR91"/>
  <c r="BT91" s="1"/>
  <c r="BD95" i="2" s="1"/>
  <c r="BT104" i="13"/>
  <c r="BD108" i="2" s="1"/>
  <c r="BR116" i="13"/>
  <c r="BT116" s="1"/>
  <c r="BD120" i="2" s="1"/>
  <c r="BT128" i="13"/>
  <c r="BD132" i="2" s="1"/>
  <c r="BT140" i="13"/>
  <c r="BD144" i="2" s="1"/>
  <c r="BS145" i="13"/>
  <c r="BS155"/>
  <c r="BS162"/>
  <c r="BS170"/>
  <c r="BR14"/>
  <c r="BS12"/>
  <c r="BR21"/>
  <c r="BT22"/>
  <c r="BD26" i="2" s="1"/>
  <c r="BT28" i="13"/>
  <c r="BD32" i="2" s="1"/>
  <c r="BR78" i="13"/>
  <c r="BS78" s="1"/>
  <c r="BS91"/>
  <c r="BR100"/>
  <c r="BS100" s="1"/>
  <c r="BR101"/>
  <c r="BS101" s="1"/>
  <c r="BR106"/>
  <c r="BS106" s="1"/>
  <c r="BR115"/>
  <c r="BS115" s="1"/>
  <c r="BR127"/>
  <c r="BS127" s="1"/>
  <c r="BT145"/>
  <c r="BD149" i="2" s="1"/>
  <c r="BR149" i="13"/>
  <c r="BS149" s="1"/>
  <c r="BS151"/>
  <c r="BT153"/>
  <c r="BD157" i="2" s="1"/>
  <c r="BT162" i="13"/>
  <c r="BD166" i="2" s="1"/>
  <c r="BS11" i="13"/>
  <c r="BR30"/>
  <c r="BS35"/>
  <c r="BR41"/>
  <c r="BT41" s="1"/>
  <c r="BD45" i="2" s="1"/>
  <c r="BS56" i="13"/>
  <c r="BT72"/>
  <c r="BD76" i="2" s="1"/>
  <c r="BS73" i="13"/>
  <c r="BR79"/>
  <c r="BT79" s="1"/>
  <c r="BD83" i="2" s="1"/>
  <c r="BS95" i="13"/>
  <c r="BR96"/>
  <c r="BT96" s="1"/>
  <c r="BD100" i="2" s="1"/>
  <c r="BT118" i="13"/>
  <c r="BD122" i="2" s="1"/>
  <c r="BS121" i="13"/>
  <c r="BR123"/>
  <c r="BS123" s="1"/>
  <c r="BS166"/>
  <c r="BT95"/>
  <c r="BD99" i="2" s="1"/>
  <c r="BT166" i="13"/>
  <c r="BD170" i="2" s="1"/>
  <c r="BT35" i="13"/>
  <c r="BD39" i="2" s="1"/>
  <c r="BT56" i="13"/>
  <c r="BD60" i="2" s="1"/>
  <c r="BS10" i="13"/>
  <c r="BT15"/>
  <c r="BD19" i="2" s="1"/>
  <c r="BT44" i="13"/>
  <c r="BD48" i="2" s="1"/>
  <c r="BT45" i="13"/>
  <c r="BD49" i="2" s="1"/>
  <c r="BS67" i="13"/>
  <c r="BS72"/>
  <c r="BT93"/>
  <c r="BD97" i="2" s="1"/>
  <c r="BR111" i="13"/>
  <c r="BT111" s="1"/>
  <c r="BD115" i="2" s="1"/>
  <c r="BS118" i="13"/>
  <c r="BR120"/>
  <c r="BT120" s="1"/>
  <c r="BD124" i="2" s="1"/>
  <c r="BT121" i="13"/>
  <c r="BD125" i="2" s="1"/>
  <c r="BS130" i="13"/>
  <c r="BT131"/>
  <c r="BD135" i="2" s="1"/>
  <c r="BR135" i="13"/>
  <c r="BT135" s="1"/>
  <c r="BD139" i="2" s="1"/>
  <c r="BT159" i="13"/>
  <c r="BD163" i="2" s="1"/>
  <c r="BT160" i="13"/>
  <c r="BD164" i="2" s="1"/>
  <c r="BS171" i="13"/>
  <c r="BR7"/>
  <c r="BR6"/>
  <c r="BR40"/>
  <c r="BT40" s="1"/>
  <c r="BD44" i="2" s="1"/>
  <c r="BR74" i="13"/>
  <c r="BT74" s="1"/>
  <c r="BD78" i="2" s="1"/>
  <c r="BR15" i="13"/>
  <c r="BR50"/>
  <c r="BT50" s="1"/>
  <c r="BD54" i="2" s="1"/>
  <c r="BR66" i="13"/>
  <c r="BT66" s="1"/>
  <c r="BD70" i="2" s="1"/>
  <c r="BR87" i="13"/>
  <c r="BS87" s="1"/>
  <c r="BR98"/>
  <c r="BS98" s="1"/>
  <c r="BR132"/>
  <c r="BS132" s="1"/>
  <c r="BR173"/>
  <c r="BS173" s="1"/>
  <c r="BR177"/>
  <c r="BT177" s="1"/>
  <c r="BD181" i="2" s="1"/>
  <c r="BR28" i="13"/>
  <c r="BR34"/>
  <c r="BR70"/>
  <c r="BT70" s="1"/>
  <c r="BD74" i="2" s="1"/>
  <c r="BR77" i="13"/>
  <c r="BT77" s="1"/>
  <c r="BD81" i="2" s="1"/>
  <c r="BR83" i="13"/>
  <c r="BT83" s="1"/>
  <c r="BD87" i="2" s="1"/>
  <c r="BR86" i="13"/>
  <c r="BT86" s="1"/>
  <c r="BD90" i="2" s="1"/>
  <c r="BR99" i="13"/>
  <c r="BS99" s="1"/>
  <c r="BR152"/>
  <c r="BS152" s="1"/>
  <c r="BR157"/>
  <c r="BT157" s="1"/>
  <c r="BD161" i="2" s="1"/>
  <c r="BR168" i="13"/>
  <c r="BT168" s="1"/>
  <c r="BD172" i="2" s="1"/>
  <c r="BR175" i="13"/>
  <c r="BT175" s="1"/>
  <c r="BD179" i="2" s="1"/>
  <c r="BR62" i="13"/>
  <c r="BT62" s="1"/>
  <c r="BD66" i="2" s="1"/>
  <c r="BR178" i="13"/>
  <c r="BT178" s="1"/>
  <c r="BD182" i="2" s="1"/>
  <c r="BT10" i="13"/>
  <c r="BD14" i="2" s="1"/>
  <c r="BT11" i="13"/>
  <c r="BD15" i="2" s="1"/>
  <c r="BT12" i="13"/>
  <c r="BD16" i="2" s="1"/>
  <c r="BS14" i="13"/>
  <c r="BS18"/>
  <c r="BR36"/>
  <c r="BS36" s="1"/>
  <c r="BR47"/>
  <c r="BS47" s="1"/>
  <c r="BR48"/>
  <c r="BS48" s="1"/>
  <c r="BR51"/>
  <c r="BS51" s="1"/>
  <c r="BR65"/>
  <c r="BT65" s="1"/>
  <c r="BD69" i="2" s="1"/>
  <c r="BT67" i="13"/>
  <c r="BD71" i="2" s="1"/>
  <c r="BR75" i="13"/>
  <c r="BS75" s="1"/>
  <c r="BR90"/>
  <c r="BT90" s="1"/>
  <c r="BD94" i="2" s="1"/>
  <c r="BR92" i="13"/>
  <c r="BT92" s="1"/>
  <c r="BD96" i="2" s="1"/>
  <c r="BR146" i="13"/>
  <c r="BT146" s="1"/>
  <c r="BD150" i="2" s="1"/>
  <c r="BR148" i="13"/>
  <c r="BT148" s="1"/>
  <c r="BD152" i="2" s="1"/>
  <c r="BT158" i="13"/>
  <c r="BD162" i="2" s="1"/>
  <c r="BS158" i="13"/>
  <c r="BR163"/>
  <c r="BT163" s="1"/>
  <c r="BD167" i="2" s="1"/>
  <c r="BR172" i="13"/>
  <c r="BT172" s="1"/>
  <c r="BD176" i="2" s="1"/>
  <c r="BT18" i="13"/>
  <c r="BD22" i="2" s="1"/>
  <c r="BS31" i="13"/>
  <c r="BS42"/>
  <c r="BR57"/>
  <c r="BS57" s="1"/>
  <c r="BR80"/>
  <c r="BT80" s="1"/>
  <c r="BD84" i="2" s="1"/>
  <c r="BT122" i="13"/>
  <c r="BD126" i="2" s="1"/>
  <c r="BS122" i="13"/>
  <c r="BT142"/>
  <c r="BD146" i="2" s="1"/>
  <c r="BS142" i="13"/>
  <c r="BR179"/>
  <c r="BT179" s="1"/>
  <c r="BD183" i="2" s="1"/>
  <c r="BR119" i="13"/>
  <c r="BS119" s="1"/>
  <c r="BR126"/>
  <c r="BT126" s="1"/>
  <c r="BD130" i="2" s="1"/>
  <c r="BR129" i="13"/>
  <c r="BT129" s="1"/>
  <c r="BD133" i="2" s="1"/>
  <c r="BT138" i="13"/>
  <c r="BD142" i="2" s="1"/>
  <c r="BR138" i="13"/>
  <c r="BS138" s="1"/>
  <c r="BR161"/>
  <c r="BT161" s="1"/>
  <c r="BD165" i="2" s="1"/>
  <c r="BR176" i="13"/>
  <c r="BT176" s="1"/>
  <c r="BD180" i="2" s="1"/>
  <c r="BR180" i="13"/>
  <c r="BT180" s="1"/>
  <c r="BD184" i="2" s="1"/>
  <c r="BR8" i="13"/>
  <c r="BR17"/>
  <c r="BR38"/>
  <c r="BS38" s="1"/>
  <c r="BS39"/>
  <c r="BR43"/>
  <c r="BT43" s="1"/>
  <c r="BD47" i="2" s="1"/>
  <c r="BR133" i="13"/>
  <c r="BT133" s="1"/>
  <c r="BD137" i="2" s="1"/>
  <c r="BR52" i="13"/>
  <c r="BS52" s="1"/>
  <c r="BR9"/>
  <c r="BR16"/>
  <c r="BR23"/>
  <c r="BR26"/>
  <c r="BR5"/>
  <c r="BS8"/>
  <c r="BS9"/>
  <c r="BS16"/>
  <c r="BS17"/>
  <c r="BR19"/>
  <c r="BR20"/>
  <c r="BS23"/>
  <c r="BS26"/>
  <c r="BT39"/>
  <c r="BD43" i="2" s="1"/>
  <c r="BS43" i="13"/>
  <c r="BR49"/>
  <c r="BS49" s="1"/>
  <c r="BR54"/>
  <c r="BS54" s="1"/>
  <c r="BS58"/>
  <c r="BR71"/>
  <c r="BT71" s="1"/>
  <c r="BD75" i="2" s="1"/>
  <c r="BT76" i="13"/>
  <c r="BD80" i="2" s="1"/>
  <c r="BS76" i="13"/>
  <c r="BT85"/>
  <c r="BD89" i="2" s="1"/>
  <c r="BS85" i="13"/>
  <c r="BT105"/>
  <c r="BD109" i="2" s="1"/>
  <c r="BS105" i="13"/>
  <c r="BR108"/>
  <c r="BT108" s="1"/>
  <c r="BD112" i="2" s="1"/>
  <c r="BR143" i="13"/>
  <c r="BS143" s="1"/>
  <c r="BR150"/>
  <c r="BS150" s="1"/>
  <c r="BR156"/>
  <c r="BT156" s="1"/>
  <c r="BD160" i="2" s="1"/>
  <c r="BS167" i="13"/>
  <c r="BR167"/>
  <c r="BT167" s="1"/>
  <c r="BD171" i="2" s="1"/>
  <c r="BD185"/>
  <c r="BT58" i="13"/>
  <c r="BD62" i="2" s="1"/>
  <c r="BR63" i="13"/>
  <c r="BT63" s="1"/>
  <c r="BD67" i="2" s="1"/>
  <c r="BR117" i="13"/>
  <c r="BS117" s="1"/>
  <c r="BR125"/>
  <c r="BT125" s="1"/>
  <c r="BD129" i="2" s="1"/>
  <c r="BR136" i="13"/>
  <c r="BS136" s="1"/>
  <c r="BT141"/>
  <c r="BD145" i="2" s="1"/>
  <c r="BR141" i="13"/>
  <c r="BS141" s="1"/>
  <c r="BR174"/>
  <c r="BS174" s="1"/>
  <c r="BS5"/>
  <c r="BS19"/>
  <c r="BS20"/>
  <c r="BR24"/>
  <c r="BT25"/>
  <c r="BD29" i="2" s="1"/>
  <c r="BR27" i="13"/>
  <c r="BT30"/>
  <c r="BD34" i="2" s="1"/>
  <c r="BR33" i="13"/>
  <c r="BS34"/>
  <c r="BS44"/>
  <c r="BR53"/>
  <c r="BS53" s="1"/>
  <c r="BR60"/>
  <c r="BT60" s="1"/>
  <c r="BD64" i="2" s="1"/>
  <c r="BR107" i="13"/>
  <c r="BT107" s="1"/>
  <c r="BD111" i="2" s="1"/>
  <c r="BT154" i="13"/>
  <c r="BD158" i="2" s="1"/>
  <c r="BS154" i="13"/>
  <c r="BR165"/>
  <c r="BT165" s="1"/>
  <c r="BD169" i="2" s="1"/>
  <c r="BR97" i="13"/>
  <c r="BT97" s="1"/>
  <c r="BD101" i="2" s="1"/>
  <c r="BR103" i="13"/>
  <c r="BS103" s="1"/>
  <c r="BR109"/>
  <c r="BS109" s="1"/>
  <c r="BR110"/>
  <c r="BS110" s="1"/>
  <c r="BR112"/>
  <c r="BT112" s="1"/>
  <c r="BD116" i="2" s="1"/>
  <c r="BR113" i="13"/>
  <c r="BS113" s="1"/>
  <c r="BR114"/>
  <c r="BS114" s="1"/>
  <c r="BR124"/>
  <c r="BS124" s="1"/>
  <c r="BR134"/>
  <c r="BS134" s="1"/>
  <c r="BR139"/>
  <c r="BS139" s="1"/>
  <c r="BR144"/>
  <c r="BS144" s="1"/>
  <c r="BR147"/>
  <c r="BS147" s="1"/>
  <c r="BR4"/>
  <c r="Z30" i="1"/>
  <c r="AA30" s="1"/>
  <c r="AB30" s="1"/>
  <c r="AH16" i="2"/>
  <c r="BK12" i="13"/>
  <c r="BL12" s="1"/>
  <c r="AI16" i="2" s="1"/>
  <c r="AH24"/>
  <c r="BK20" i="13"/>
  <c r="BL20" s="1"/>
  <c r="AI24" i="2" s="1"/>
  <c r="BJ29" i="13"/>
  <c r="BJ31"/>
  <c r="BJ40"/>
  <c r="BJ44"/>
  <c r="BJ48"/>
  <c r="BJ54"/>
  <c r="BJ57"/>
  <c r="BJ60"/>
  <c r="BJ62"/>
  <c r="BJ88"/>
  <c r="BJ93"/>
  <c r="BJ98"/>
  <c r="BJ99"/>
  <c r="AF111" i="2"/>
  <c r="BJ107" i="13"/>
  <c r="BJ122"/>
  <c r="AH139" i="2"/>
  <c r="BK135" i="13"/>
  <c r="BL135" s="1"/>
  <c r="AI139" i="2" s="1"/>
  <c r="AE164"/>
  <c r="BJ160" i="13"/>
  <c r="AG179" i="2"/>
  <c r="BJ175" i="13"/>
  <c r="BJ7"/>
  <c r="BJ16"/>
  <c r="BJ22"/>
  <c r="BK26"/>
  <c r="BL26" s="1"/>
  <c r="AI30" i="2" s="1"/>
  <c r="BK30" i="13"/>
  <c r="BL30" s="1"/>
  <c r="AI34" i="2" s="1"/>
  <c r="BK41" i="13"/>
  <c r="BL41" s="1"/>
  <c r="AI45" i="2" s="1"/>
  <c r="BJ43" i="13"/>
  <c r="BJ49"/>
  <c r="BK61"/>
  <c r="BL61" s="1"/>
  <c r="AI65" i="2" s="1"/>
  <c r="BJ76" i="13"/>
  <c r="BJ96"/>
  <c r="BJ97"/>
  <c r="BJ100"/>
  <c r="BJ103"/>
  <c r="BJ105"/>
  <c r="AE120" i="2"/>
  <c r="BJ116" i="13"/>
  <c r="AH149" i="2"/>
  <c r="BK145" i="13"/>
  <c r="BL145" s="1"/>
  <c r="AI149" i="2" s="1"/>
  <c r="AG167"/>
  <c r="BJ163" i="13"/>
  <c r="AG171" i="2"/>
  <c r="BJ167" i="13"/>
  <c r="BJ15"/>
  <c r="BJ8"/>
  <c r="BJ39"/>
  <c r="BJ42"/>
  <c r="AG156" i="2"/>
  <c r="BJ152" i="13"/>
  <c r="AG175" i="2"/>
  <c r="BJ171" i="13"/>
  <c r="AF24" i="2"/>
  <c r="BJ47" i="13"/>
  <c r="BJ50"/>
  <c r="BK63"/>
  <c r="BL63" s="1"/>
  <c r="AI67" i="2" s="1"/>
  <c r="BK67" i="13"/>
  <c r="BL67" s="1"/>
  <c r="AI71" i="2" s="1"/>
  <c r="BK68" i="13"/>
  <c r="BL68" s="1"/>
  <c r="AI72" i="2" s="1"/>
  <c r="BK69" i="13"/>
  <c r="BL69" s="1"/>
  <c r="AI73" i="2" s="1"/>
  <c r="BK77" i="13"/>
  <c r="BL77" s="1"/>
  <c r="AI81" i="2" s="1"/>
  <c r="BK79" i="13"/>
  <c r="BL79" s="1"/>
  <c r="AI83" i="2" s="1"/>
  <c r="BJ89" i="13"/>
  <c r="BJ90"/>
  <c r="BK115"/>
  <c r="BL115" s="1"/>
  <c r="AI119" i="2" s="1"/>
  <c r="BK120" i="13"/>
  <c r="BL120" s="1"/>
  <c r="AI124" i="2" s="1"/>
  <c r="AH128"/>
  <c r="BK124" i="13"/>
  <c r="BL124" s="1"/>
  <c r="AI128" i="2" s="1"/>
  <c r="BJ133" i="13"/>
  <c r="AG159" i="2"/>
  <c r="BJ155" i="13"/>
  <c r="AG163" i="2"/>
  <c r="BJ159" i="13"/>
  <c r="BJ11"/>
  <c r="BJ17"/>
  <c r="BJ18"/>
  <c r="BJ19"/>
  <c r="BJ24"/>
  <c r="BJ32"/>
  <c r="BJ33"/>
  <c r="BJ45"/>
  <c r="BJ52"/>
  <c r="BJ64"/>
  <c r="BJ65"/>
  <c r="BJ66"/>
  <c r="BK71"/>
  <c r="BL71" s="1"/>
  <c r="AI75" i="2" s="1"/>
  <c r="BJ80" i="13"/>
  <c r="BJ81"/>
  <c r="BK94"/>
  <c r="BL94" s="1"/>
  <c r="AI98" i="2" s="1"/>
  <c r="BJ108" i="13"/>
  <c r="BJ109"/>
  <c r="BK118"/>
  <c r="BL118" s="1"/>
  <c r="AI122" i="2" s="1"/>
  <c r="AH145"/>
  <c r="BK141" i="13"/>
  <c r="BL141" s="1"/>
  <c r="AI145" i="2" s="1"/>
  <c r="AE148"/>
  <c r="BJ144" i="13"/>
  <c r="AE151" i="2"/>
  <c r="BJ147" i="13"/>
  <c r="AF16" i="2"/>
  <c r="BJ5" i="13"/>
  <c r="BJ9"/>
  <c r="BJ13"/>
  <c r="BJ35"/>
  <c r="BJ51"/>
  <c r="BJ53"/>
  <c r="BJ70"/>
  <c r="BJ72"/>
  <c r="BJ78"/>
  <c r="BJ91"/>
  <c r="BJ95"/>
  <c r="AE127" i="2"/>
  <c r="BJ123" i="13"/>
  <c r="AH10" i="2"/>
  <c r="AH131"/>
  <c r="BK127" i="13"/>
  <c r="BL127" s="1"/>
  <c r="AI131" i="2" s="1"/>
  <c r="AE136"/>
  <c r="BJ132" i="13"/>
  <c r="AE172" i="2"/>
  <c r="BJ168" i="13"/>
  <c r="BJ4"/>
  <c r="BK14"/>
  <c r="BL14" s="1"/>
  <c r="AI18" i="2" s="1"/>
  <c r="BJ21" i="13"/>
  <c r="BK23"/>
  <c r="BL23" s="1"/>
  <c r="AI27" i="2" s="1"/>
  <c r="BJ25" i="13"/>
  <c r="BJ27"/>
  <c r="BJ28"/>
  <c r="BK36"/>
  <c r="BL36" s="1"/>
  <c r="AI40" i="2" s="1"/>
  <c r="BK37" i="13"/>
  <c r="BL37" s="1"/>
  <c r="AI41" i="2" s="1"/>
  <c r="BK38" i="13"/>
  <c r="BL38" s="1"/>
  <c r="AI42" i="2" s="1"/>
  <c r="BJ55" i="13"/>
  <c r="BK56"/>
  <c r="BL56" s="1"/>
  <c r="AI60" i="2" s="1"/>
  <c r="BJ58" i="13"/>
  <c r="BJ59"/>
  <c r="BK73"/>
  <c r="BL73" s="1"/>
  <c r="AI77" i="2" s="1"/>
  <c r="BJ74" i="13"/>
  <c r="BJ75"/>
  <c r="BK82"/>
  <c r="BL82" s="1"/>
  <c r="AI86" i="2" s="1"/>
  <c r="BK83" i="13"/>
  <c r="BL83" s="1"/>
  <c r="AI87" i="2" s="1"/>
  <c r="BK84" i="13"/>
  <c r="BL84" s="1"/>
  <c r="AI88" i="2" s="1"/>
  <c r="BJ86" i="13"/>
  <c r="BJ87"/>
  <c r="AE110" i="2"/>
  <c r="BJ106" i="13"/>
  <c r="BK111"/>
  <c r="BL111" s="1"/>
  <c r="AI115" i="2" s="1"/>
  <c r="BJ117" i="13"/>
  <c r="AE121" i="2"/>
  <c r="AE176"/>
  <c r="BJ172" i="13"/>
  <c r="BJ114"/>
  <c r="BJ126"/>
  <c r="BJ128"/>
  <c r="BK136"/>
  <c r="BL136" s="1"/>
  <c r="AI140" i="2" s="1"/>
  <c r="BJ142" i="13"/>
  <c r="BJ143"/>
  <c r="BJ146"/>
  <c r="BK121"/>
  <c r="BL121" s="1"/>
  <c r="AI125" i="2" s="1"/>
  <c r="AE139"/>
  <c r="BJ148" i="13"/>
  <c r="BJ153"/>
  <c r="BJ110"/>
  <c r="BK138"/>
  <c r="BL138" s="1"/>
  <c r="AI142" i="2" s="1"/>
  <c r="BJ149" i="13"/>
  <c r="BJ157"/>
  <c r="BJ161"/>
  <c r="BJ165"/>
  <c r="BJ173"/>
  <c r="BJ177"/>
  <c r="BJ129"/>
  <c r="BJ134"/>
  <c r="BG23" i="1"/>
  <c r="BH23" s="1"/>
  <c r="BI23" s="1"/>
  <c r="BG74"/>
  <c r="BH74" s="1"/>
  <c r="BI74" s="1"/>
  <c r="BG97"/>
  <c r="BH97" s="1"/>
  <c r="BI97" s="1"/>
  <c r="BG71"/>
  <c r="BH71" s="1"/>
  <c r="BI71" s="1"/>
  <c r="BG27"/>
  <c r="BH27" s="1"/>
  <c r="BI27" s="1"/>
  <c r="BG76"/>
  <c r="BH76" s="1"/>
  <c r="BI76" s="1"/>
  <c r="BG18"/>
  <c r="BH18" s="1"/>
  <c r="BI18" s="1"/>
  <c r="BG66"/>
  <c r="BH66" s="1"/>
  <c r="BI66" s="1"/>
  <c r="BG93"/>
  <c r="BH93" s="1"/>
  <c r="BI93" s="1"/>
  <c r="BG38"/>
  <c r="BH38" s="1"/>
  <c r="BI38" s="1"/>
  <c r="BG91"/>
  <c r="BH91" s="1"/>
  <c r="BI91" s="1"/>
  <c r="BG14"/>
  <c r="BH14" s="1"/>
  <c r="BI14" s="1"/>
  <c r="BG17"/>
  <c r="BH17" s="1"/>
  <c r="BI17" s="1"/>
  <c r="BG53"/>
  <c r="BH53" s="1"/>
  <c r="BI53" s="1"/>
  <c r="BG65"/>
  <c r="BH65" s="1"/>
  <c r="BI65" s="1"/>
  <c r="BG43"/>
  <c r="BH43" s="1"/>
  <c r="BI43" s="1"/>
  <c r="BG19"/>
  <c r="BH19" s="1"/>
  <c r="BI19" s="1"/>
  <c r="BG72"/>
  <c r="BH72" s="1"/>
  <c r="BI72" s="1"/>
  <c r="BG89"/>
  <c r="BH89" s="1"/>
  <c r="BI89" s="1"/>
  <c r="AV15"/>
  <c r="AW15" s="1"/>
  <c r="AX15" s="1"/>
  <c r="AV66"/>
  <c r="AW66" s="1"/>
  <c r="AX66" s="1"/>
  <c r="AV72"/>
  <c r="AW72" s="1"/>
  <c r="AX72" s="1"/>
  <c r="AV82"/>
  <c r="AW82" s="1"/>
  <c r="AX82" s="1"/>
  <c r="AV91"/>
  <c r="AW91" s="1"/>
  <c r="AX91" s="1"/>
  <c r="AV59"/>
  <c r="AW59" s="1"/>
  <c r="AX59" s="1"/>
  <c r="AV83"/>
  <c r="AW83" s="1"/>
  <c r="AX83" s="1"/>
  <c r="AV17"/>
  <c r="AW17" s="1"/>
  <c r="AX17" s="1"/>
  <c r="AV18"/>
  <c r="AW18" s="1"/>
  <c r="AX18" s="1"/>
  <c r="AV53"/>
  <c r="AW53" s="1"/>
  <c r="AX53" s="1"/>
  <c r="AV87"/>
  <c r="AW87" s="1"/>
  <c r="AX87" s="1"/>
  <c r="Z13"/>
  <c r="AA13" s="1"/>
  <c r="AB13" s="1"/>
  <c r="Z43"/>
  <c r="AA43" s="1"/>
  <c r="AB43" s="1"/>
  <c r="Z60"/>
  <c r="AA60" s="1"/>
  <c r="AB60" s="1"/>
  <c r="Z52"/>
  <c r="AA52" s="1"/>
  <c r="AB52" s="1"/>
  <c r="Z12"/>
  <c r="AA12" s="1"/>
  <c r="AB12" s="1"/>
  <c r="Z92"/>
  <c r="AA92" s="1"/>
  <c r="AB92" s="1"/>
  <c r="Z17"/>
  <c r="AA17" s="1"/>
  <c r="AB17" s="1"/>
  <c r="Q6"/>
  <c r="P6"/>
  <c r="P28"/>
  <c r="Q83"/>
  <c r="Q91"/>
  <c r="P91"/>
  <c r="P23"/>
  <c r="P18"/>
  <c r="Q32"/>
  <c r="Q47"/>
  <c r="P65"/>
  <c r="Q30"/>
  <c r="Q29"/>
  <c r="P29"/>
  <c r="Q52"/>
  <c r="P52"/>
  <c r="Q38"/>
  <c r="Q62"/>
  <c r="Q10"/>
  <c r="P11"/>
  <c r="P17"/>
  <c r="O18"/>
  <c r="Q18" s="1"/>
  <c r="O23"/>
  <c r="Q23" s="1"/>
  <c r="P27"/>
  <c r="O28"/>
  <c r="Q28" s="1"/>
  <c r="Q33"/>
  <c r="O34"/>
  <c r="Q34" s="1"/>
  <c r="P39"/>
  <c r="O44"/>
  <c r="Q44" s="1"/>
  <c r="O51"/>
  <c r="Q51" s="1"/>
  <c r="O57"/>
  <c r="Q57" s="1"/>
  <c r="P64"/>
  <c r="O65"/>
  <c r="Q65" s="1"/>
  <c r="P72"/>
  <c r="O73"/>
  <c r="Q73" s="1"/>
  <c r="P84"/>
  <c r="P89"/>
  <c r="O90"/>
  <c r="Q90" s="1"/>
  <c r="Q96"/>
  <c r="P97"/>
  <c r="Q11"/>
  <c r="O12"/>
  <c r="P12" s="1"/>
  <c r="Q17"/>
  <c r="Q27"/>
  <c r="Q39"/>
  <c r="Q64"/>
  <c r="Q72"/>
  <c r="Q84"/>
  <c r="O85"/>
  <c r="Q89"/>
  <c r="Q97"/>
  <c r="O8"/>
  <c r="P8" s="1"/>
  <c r="O14"/>
  <c r="P14" s="1"/>
  <c r="O20"/>
  <c r="P20" s="1"/>
  <c r="O30"/>
  <c r="P30" s="1"/>
  <c r="O37"/>
  <c r="P37" s="1"/>
  <c r="O41"/>
  <c r="O47"/>
  <c r="P47" s="1"/>
  <c r="O60"/>
  <c r="P60" s="1"/>
  <c r="O68"/>
  <c r="O76"/>
  <c r="P76" s="1"/>
  <c r="O81"/>
  <c r="P81" s="1"/>
  <c r="O93"/>
  <c r="P93" s="1"/>
  <c r="O9"/>
  <c r="P9" s="1"/>
  <c r="O32"/>
  <c r="P32" s="1"/>
  <c r="O38"/>
  <c r="P38" s="1"/>
  <c r="O43"/>
  <c r="P43" s="1"/>
  <c r="O49"/>
  <c r="P49" s="1"/>
  <c r="O55"/>
  <c r="P55" s="1"/>
  <c r="O62"/>
  <c r="P62" s="1"/>
  <c r="O70"/>
  <c r="P70" s="1"/>
  <c r="O78"/>
  <c r="P78" s="1"/>
  <c r="O83"/>
  <c r="P83" s="1"/>
  <c r="O87"/>
  <c r="P87" s="1"/>
  <c r="O95"/>
  <c r="P95" s="1"/>
  <c r="H11"/>
  <c r="I11" s="1"/>
  <c r="J11" s="1"/>
  <c r="H15"/>
  <c r="I15" s="1"/>
  <c r="J15" s="1"/>
  <c r="H19"/>
  <c r="I19" s="1"/>
  <c r="J19" s="1"/>
  <c r="H23"/>
  <c r="I23" s="1"/>
  <c r="J23" s="1"/>
  <c r="H65"/>
  <c r="I65" s="1"/>
  <c r="J65" s="1"/>
  <c r="H73"/>
  <c r="I73" s="1"/>
  <c r="J73" s="1"/>
  <c r="H89"/>
  <c r="I89" s="1"/>
  <c r="J89" s="1"/>
  <c r="H53"/>
  <c r="I53" s="1"/>
  <c r="J53" s="1"/>
  <c r="H62"/>
  <c r="I62" s="1"/>
  <c r="J62" s="1"/>
  <c r="H68"/>
  <c r="I68" s="1"/>
  <c r="J68" s="1"/>
  <c r="H76"/>
  <c r="I76" s="1"/>
  <c r="J76" s="1"/>
  <c r="H81"/>
  <c r="I81" s="1"/>
  <c r="J81" s="1"/>
  <c r="H92"/>
  <c r="I92" s="1"/>
  <c r="J92" s="1"/>
  <c r="H41"/>
  <c r="I41" s="1"/>
  <c r="J41" s="1"/>
  <c r="H45"/>
  <c r="I45" s="1"/>
  <c r="J45" s="1"/>
  <c r="H59"/>
  <c r="I59" s="1"/>
  <c r="J59" s="1"/>
  <c r="H71"/>
  <c r="I71" s="1"/>
  <c r="J71" s="1"/>
  <c r="H87"/>
  <c r="I87" s="1"/>
  <c r="J87" s="1"/>
  <c r="H95"/>
  <c r="I95" s="1"/>
  <c r="J95" s="1"/>
  <c r="AC21" i="2"/>
  <c r="AZ17" i="13"/>
  <c r="BA17" s="1"/>
  <c r="AD21" i="2" s="1"/>
  <c r="AT21" s="1"/>
  <c r="AC37"/>
  <c r="AZ33" i="13"/>
  <c r="BA33" s="1"/>
  <c r="AD37" i="2" s="1"/>
  <c r="AT37" s="1"/>
  <c r="AC134"/>
  <c r="AZ130" i="13"/>
  <c r="BA130" s="1"/>
  <c r="AD134" i="2" s="1"/>
  <c r="AT134" s="1"/>
  <c r="AC124"/>
  <c r="AZ120" i="13"/>
  <c r="BA120" s="1"/>
  <c r="AD124" i="2" s="1"/>
  <c r="AT124" s="1"/>
  <c r="AC130"/>
  <c r="AZ126" i="13"/>
  <c r="BA126" s="1"/>
  <c r="AD130" i="2" s="1"/>
  <c r="AT130" s="1"/>
  <c r="AC146"/>
  <c r="AZ142" i="13"/>
  <c r="BA142" s="1"/>
  <c r="AD146" i="2" s="1"/>
  <c r="AT146" s="1"/>
  <c r="AY4" i="13"/>
  <c r="AY9"/>
  <c r="AC13" i="2" s="1"/>
  <c r="AY11" i="13"/>
  <c r="AY15"/>
  <c r="AC19" i="2" s="1"/>
  <c r="AY24" i="13"/>
  <c r="AY31"/>
  <c r="AC35" i="2" s="1"/>
  <c r="AY35" i="13"/>
  <c r="AC39" i="2" s="1"/>
  <c r="AY66" i="13"/>
  <c r="AC70" i="2" s="1"/>
  <c r="AY75" i="13"/>
  <c r="AY87"/>
  <c r="AC91" i="2" s="1"/>
  <c r="AY94" i="13"/>
  <c r="AC98" i="2" s="1"/>
  <c r="AY99" i="13"/>
  <c r="AC103" i="2" s="1"/>
  <c r="AY113" i="13"/>
  <c r="AY137"/>
  <c r="AC141" i="2" s="1"/>
  <c r="AY146" i="13"/>
  <c r="AZ146" s="1"/>
  <c r="BA146" s="1"/>
  <c r="AD150" i="2" s="1"/>
  <c r="AT150" s="1"/>
  <c r="AA21"/>
  <c r="AA69"/>
  <c r="AA101"/>
  <c r="AA115"/>
  <c r="AA120"/>
  <c r="AA147"/>
  <c r="AA42"/>
  <c r="AA146"/>
  <c r="AY7" i="13"/>
  <c r="AC11" i="2" s="1"/>
  <c r="AY8" i="13"/>
  <c r="AC12" i="2" s="1"/>
  <c r="AY13" i="13"/>
  <c r="AY21"/>
  <c r="AC25" i="2" s="1"/>
  <c r="AZ60" i="13"/>
  <c r="BA60" s="1"/>
  <c r="AD64" i="2" s="1"/>
  <c r="AT64" s="1"/>
  <c r="AY78" i="13"/>
  <c r="AY122"/>
  <c r="AC126" i="2" s="1"/>
  <c r="AZ131" i="13"/>
  <c r="BA131" s="1"/>
  <c r="AD135" i="2" s="1"/>
  <c r="AT135" s="1"/>
  <c r="AY134" i="13"/>
  <c r="AZ134" s="1"/>
  <c r="BA134" s="1"/>
  <c r="AD138" i="2" s="1"/>
  <c r="AT138" s="1"/>
  <c r="AA37"/>
  <c r="AA62"/>
  <c r="AA72"/>
  <c r="AA77"/>
  <c r="AA94"/>
  <c r="AA123"/>
  <c r="AA134"/>
  <c r="AA144"/>
  <c r="AY14" i="13"/>
  <c r="AC18" i="2" s="1"/>
  <c r="AY41" i="13"/>
  <c r="AC45" i="2" s="1"/>
  <c r="AY77" i="13"/>
  <c r="AY82"/>
  <c r="AC86" i="2" s="1"/>
  <c r="AZ92" i="13"/>
  <c r="BA92" s="1"/>
  <c r="AD96" i="2" s="1"/>
  <c r="AT96" s="1"/>
  <c r="AZ114" i="13"/>
  <c r="BA114" s="1"/>
  <c r="AD118" i="2" s="1"/>
  <c r="AT118" s="1"/>
  <c r="AY123" i="13"/>
  <c r="AZ129"/>
  <c r="BA129" s="1"/>
  <c r="AD133" i="2" s="1"/>
  <c r="AT133" s="1"/>
  <c r="AY145" i="13"/>
  <c r="AZ145" s="1"/>
  <c r="BA145" s="1"/>
  <c r="AD149" i="2" s="1"/>
  <c r="AT149" s="1"/>
  <c r="AZ149" i="13"/>
  <c r="BA149" s="1"/>
  <c r="AD153" i="2" s="1"/>
  <c r="AT153" s="1"/>
  <c r="AA132"/>
  <c r="AA34"/>
  <c r="AA116"/>
  <c r="AZ46" i="13"/>
  <c r="BA46" s="1"/>
  <c r="AD50" i="2" s="1"/>
  <c r="AT50" s="1"/>
  <c r="AZ57" i="13"/>
  <c r="BA57" s="1"/>
  <c r="AD61" i="2" s="1"/>
  <c r="AT61" s="1"/>
  <c r="AY86" i="13"/>
  <c r="AC90" i="2" s="1"/>
  <c r="AY98" i="13"/>
  <c r="AC102" i="2" s="1"/>
  <c r="AY144" i="13"/>
  <c r="AC148" i="2" s="1"/>
  <c r="AZ23" i="13"/>
  <c r="BA23" s="1"/>
  <c r="AD27" i="2" s="1"/>
  <c r="AT27" s="1"/>
  <c r="AZ35" i="13"/>
  <c r="BA35" s="1"/>
  <c r="AD39" i="2" s="1"/>
  <c r="AT39" s="1"/>
  <c r="AZ38" i="13"/>
  <c r="BA38" s="1"/>
  <c r="AD42" i="2" s="1"/>
  <c r="AT42" s="1"/>
  <c r="AZ43" i="13"/>
  <c r="BA43" s="1"/>
  <c r="AD47" i="2" s="1"/>
  <c r="AT47" s="1"/>
  <c r="AZ45" i="13"/>
  <c r="BA45" s="1"/>
  <c r="AD49" i="2" s="1"/>
  <c r="AT49" s="1"/>
  <c r="AZ51" i="13"/>
  <c r="BA51" s="1"/>
  <c r="AD55" i="2" s="1"/>
  <c r="AT55" s="1"/>
  <c r="AZ64" i="13"/>
  <c r="BA64" s="1"/>
  <c r="AD68" i="2" s="1"/>
  <c r="AT68" s="1"/>
  <c r="AZ94" i="13"/>
  <c r="BA94" s="1"/>
  <c r="AD98" i="2" s="1"/>
  <c r="AT98" s="1"/>
  <c r="AZ105" i="13"/>
  <c r="BA105" s="1"/>
  <c r="AD109" i="2" s="1"/>
  <c r="AT109" s="1"/>
  <c r="AZ111" i="13"/>
  <c r="BA111" s="1"/>
  <c r="AD115" i="2" s="1"/>
  <c r="AT115" s="1"/>
  <c r="AC115"/>
  <c r="AZ115" i="13"/>
  <c r="BA115" s="1"/>
  <c r="AD119" i="2" s="1"/>
  <c r="AT119" s="1"/>
  <c r="Z125"/>
  <c r="AY121" i="13"/>
  <c r="AC106" i="2"/>
  <c r="AY26" i="13"/>
  <c r="AY44"/>
  <c r="AY52"/>
  <c r="AY84"/>
  <c r="AY108"/>
  <c r="Z112" i="2"/>
  <c r="Z129"/>
  <c r="AY125" i="13"/>
  <c r="Z139" i="2"/>
  <c r="AY135" i="13"/>
  <c r="AC144" i="2"/>
  <c r="AZ140" i="13"/>
  <c r="BA140" s="1"/>
  <c r="AD144" i="2" s="1"/>
  <c r="AT144" s="1"/>
  <c r="AZ143" i="13"/>
  <c r="BA143" s="1"/>
  <c r="AD147" i="2" s="1"/>
  <c r="AT147" s="1"/>
  <c r="AC147"/>
  <c r="Z131"/>
  <c r="AZ41" i="13"/>
  <c r="BA41" s="1"/>
  <c r="AD45" i="2" s="1"/>
  <c r="AT45" s="1"/>
  <c r="AZ54" i="13"/>
  <c r="BA54" s="1"/>
  <c r="AD58" i="2" s="1"/>
  <c r="AT58" s="1"/>
  <c r="AZ68" i="13"/>
  <c r="BA68" s="1"/>
  <c r="AD72" i="2" s="1"/>
  <c r="AT72" s="1"/>
  <c r="AZ70" i="13"/>
  <c r="BA70" s="1"/>
  <c r="AD74" i="2" s="1"/>
  <c r="AT74" s="1"/>
  <c r="AZ71" i="13"/>
  <c r="BA71" s="1"/>
  <c r="AD75" i="2" s="1"/>
  <c r="AT75" s="1"/>
  <c r="AZ73" i="13"/>
  <c r="BA73" s="1"/>
  <c r="AD77" i="2" s="1"/>
  <c r="AT77" s="1"/>
  <c r="AZ93" i="13"/>
  <c r="BA93" s="1"/>
  <c r="AD97" i="2" s="1"/>
  <c r="AT97" s="1"/>
  <c r="AZ112" i="13"/>
  <c r="BA112" s="1"/>
  <c r="AD116" i="2" s="1"/>
  <c r="AT116" s="1"/>
  <c r="AC20"/>
  <c r="AZ10" i="13"/>
  <c r="BA10" s="1"/>
  <c r="AD14" i="2" s="1"/>
  <c r="AT14" s="1"/>
  <c r="AY18" i="13"/>
  <c r="AZ20"/>
  <c r="BA20" s="1"/>
  <c r="AD24" i="2" s="1"/>
  <c r="AT24" s="1"/>
  <c r="AZ27" i="13"/>
  <c r="BA27" s="1"/>
  <c r="AD31" i="2" s="1"/>
  <c r="AT31" s="1"/>
  <c r="AY34" i="13"/>
  <c r="AZ36"/>
  <c r="BA36" s="1"/>
  <c r="AD40" i="2" s="1"/>
  <c r="AT40" s="1"/>
  <c r="AY47" i="13"/>
  <c r="AZ48"/>
  <c r="BA48" s="1"/>
  <c r="AD52" i="2" s="1"/>
  <c r="AT52" s="1"/>
  <c r="AY50" i="13"/>
  <c r="AY55"/>
  <c r="AZ58"/>
  <c r="BA58" s="1"/>
  <c r="AD62" i="2" s="1"/>
  <c r="AT62" s="1"/>
  <c r="AY61" i="13"/>
  <c r="AY63"/>
  <c r="AZ65"/>
  <c r="BA65" s="1"/>
  <c r="AD69" i="2" s="1"/>
  <c r="AT69" s="1"/>
  <c r="AY80" i="13"/>
  <c r="AZ85"/>
  <c r="BA85" s="1"/>
  <c r="AD89" i="2" s="1"/>
  <c r="AT89" s="1"/>
  <c r="AZ89" i="13"/>
  <c r="BA89" s="1"/>
  <c r="AD93" i="2" s="1"/>
  <c r="AT93" s="1"/>
  <c r="AZ91" i="13"/>
  <c r="BA91" s="1"/>
  <c r="AD95" i="2" s="1"/>
  <c r="AT95" s="1"/>
  <c r="AZ96" i="13"/>
  <c r="BA96" s="1"/>
  <c r="AD100" i="2" s="1"/>
  <c r="AT100" s="1"/>
  <c r="Z108"/>
  <c r="AY104" i="13"/>
  <c r="AZ106"/>
  <c r="BA106" s="1"/>
  <c r="AD110" i="2" s="1"/>
  <c r="AT110" s="1"/>
  <c r="AC110"/>
  <c r="AC145"/>
  <c r="AZ141" i="13"/>
  <c r="BA141" s="1"/>
  <c r="AD145" i="2" s="1"/>
  <c r="AT145" s="1"/>
  <c r="Z12"/>
  <c r="AY29" i="13"/>
  <c r="AY95"/>
  <c r="AZ103"/>
  <c r="BA103" s="1"/>
  <c r="AD107" i="2" s="1"/>
  <c r="AT107" s="1"/>
  <c r="AZ110" i="13"/>
  <c r="BA110" s="1"/>
  <c r="AD114" i="2" s="1"/>
  <c r="AT114" s="1"/>
  <c r="AZ116" i="13"/>
  <c r="BA116" s="1"/>
  <c r="AD120" i="2" s="1"/>
  <c r="AT120" s="1"/>
  <c r="AC120"/>
  <c r="AC123"/>
  <c r="AZ119" i="13"/>
  <c r="BA119" s="1"/>
  <c r="AD123" i="2" s="1"/>
  <c r="AT123" s="1"/>
  <c r="AC128"/>
  <c r="AZ124" i="13"/>
  <c r="BA124" s="1"/>
  <c r="AD128" i="2" s="1"/>
  <c r="AT128" s="1"/>
  <c r="AC142"/>
  <c r="AZ138" i="13"/>
  <c r="BA138" s="1"/>
  <c r="AD142" i="2" s="1"/>
  <c r="AT142" s="1"/>
  <c r="AZ153" i="13"/>
  <c r="BA153" s="1"/>
  <c r="AD157" i="2" s="1"/>
  <c r="AT157" s="1"/>
  <c r="AC23"/>
  <c r="AZ37" i="13"/>
  <c r="BA37" s="1"/>
  <c r="AD41" i="2" s="1"/>
  <c r="AT41" s="1"/>
  <c r="AZ53" i="13"/>
  <c r="BA53" s="1"/>
  <c r="AD57" i="2" s="1"/>
  <c r="AT57" s="1"/>
  <c r="AZ56" i="13"/>
  <c r="BA56" s="1"/>
  <c r="AD60" i="2" s="1"/>
  <c r="AT60" s="1"/>
  <c r="AZ69" i="13"/>
  <c r="BA69" s="1"/>
  <c r="AD73" i="2" s="1"/>
  <c r="AT73" s="1"/>
  <c r="AZ76" i="13"/>
  <c r="BA76" s="1"/>
  <c r="AD80" i="2" s="1"/>
  <c r="AT80" s="1"/>
  <c r="Z121"/>
  <c r="AY117" i="13"/>
  <c r="AC131" i="2"/>
  <c r="AZ127" i="13"/>
  <c r="BA127" s="1"/>
  <c r="AD131" i="2" s="1"/>
  <c r="AT131" s="1"/>
  <c r="AC137"/>
  <c r="AZ133" i="13"/>
  <c r="BA133" s="1"/>
  <c r="AD137" i="2" s="1"/>
  <c r="AT137" s="1"/>
  <c r="Z151"/>
  <c r="AY147" i="13"/>
  <c r="AY6"/>
  <c r="AY5"/>
  <c r="AZ12"/>
  <c r="BA12" s="1"/>
  <c r="AD16" i="2" s="1"/>
  <c r="AT16" s="1"/>
  <c r="AZ21" i="13"/>
  <c r="BA21" s="1"/>
  <c r="AD25" i="2" s="1"/>
  <c r="AT25" s="1"/>
  <c r="AZ25" i="13"/>
  <c r="BA25" s="1"/>
  <c r="AD29" i="2" s="1"/>
  <c r="AT29" s="1"/>
  <c r="AZ28" i="13"/>
  <c r="BA28" s="1"/>
  <c r="AD32" i="2" s="1"/>
  <c r="AT32" s="1"/>
  <c r="AZ32" i="13"/>
  <c r="BA32" s="1"/>
  <c r="AD36" i="2" s="1"/>
  <c r="AT36" s="1"/>
  <c r="AZ39" i="13"/>
  <c r="BA39" s="1"/>
  <c r="AD43" i="2" s="1"/>
  <c r="AT43" s="1"/>
  <c r="AY40" i="13"/>
  <c r="AY42"/>
  <c r="AY49"/>
  <c r="AZ59"/>
  <c r="BA59" s="1"/>
  <c r="AD63" i="2" s="1"/>
  <c r="AT63" s="1"/>
  <c r="AY62" i="13"/>
  <c r="AY67"/>
  <c r="AZ72"/>
  <c r="BA72" s="1"/>
  <c r="AD76" i="2" s="1"/>
  <c r="AT76" s="1"/>
  <c r="AZ74" i="13"/>
  <c r="BA74" s="1"/>
  <c r="AD78" i="2" s="1"/>
  <c r="AT78" s="1"/>
  <c r="AY79" i="13"/>
  <c r="AY81"/>
  <c r="AY83"/>
  <c r="AZ88"/>
  <c r="BA88" s="1"/>
  <c r="AD92" i="2" s="1"/>
  <c r="AT92" s="1"/>
  <c r="AZ90" i="13"/>
  <c r="BA90" s="1"/>
  <c r="AD94" i="2" s="1"/>
  <c r="AT94" s="1"/>
  <c r="AZ97" i="13"/>
  <c r="BA97" s="1"/>
  <c r="AD101" i="2" s="1"/>
  <c r="AT101" s="1"/>
  <c r="AZ100" i="13"/>
  <c r="BA100" s="1"/>
  <c r="AD104" i="2" s="1"/>
  <c r="AT104" s="1"/>
  <c r="AZ107" i="13"/>
  <c r="BA107" s="1"/>
  <c r="AD111" i="2" s="1"/>
  <c r="AT111" s="1"/>
  <c r="AY109" i="13"/>
  <c r="AC127" i="2"/>
  <c r="AZ123" i="13"/>
  <c r="BA123" s="1"/>
  <c r="AD127" i="2" s="1"/>
  <c r="AT127" s="1"/>
  <c r="AY152" i="13"/>
  <c r="Z156" i="2"/>
  <c r="Z136"/>
  <c r="AY132" i="13"/>
  <c r="AC140" i="2"/>
  <c r="AZ136" i="13"/>
  <c r="BA136" s="1"/>
  <c r="AD140" i="2" s="1"/>
  <c r="AT140" s="1"/>
  <c r="AC152"/>
  <c r="AZ148" i="13"/>
  <c r="BA148" s="1"/>
  <c r="AD152" i="2" s="1"/>
  <c r="AT152" s="1"/>
  <c r="AC150"/>
  <c r="AZ151" i="13"/>
  <c r="BA151" s="1"/>
  <c r="AD155" i="2" s="1"/>
  <c r="AT155" s="1"/>
  <c r="AC132"/>
  <c r="AC143"/>
  <c r="X80"/>
  <c r="AQ76" i="13"/>
  <c r="AR76" s="1"/>
  <c r="Y80" i="2" s="1"/>
  <c r="AS80" s="1"/>
  <c r="X68"/>
  <c r="AQ64" i="13"/>
  <c r="AR64" s="1"/>
  <c r="Y68" i="2" s="1"/>
  <c r="AS68" s="1"/>
  <c r="X123"/>
  <c r="AQ119" i="13"/>
  <c r="AR119" s="1"/>
  <c r="Y123" i="2" s="1"/>
  <c r="AS123" s="1"/>
  <c r="X72"/>
  <c r="AQ68" i="13"/>
  <c r="AR68" s="1"/>
  <c r="Y72" i="2" s="1"/>
  <c r="AS72" s="1"/>
  <c r="X139"/>
  <c r="AQ135" i="13"/>
  <c r="AR135" s="1"/>
  <c r="Y139" i="2" s="1"/>
  <c r="AS139" s="1"/>
  <c r="AP12" i="13"/>
  <c r="AP44"/>
  <c r="AQ45"/>
  <c r="AR45" s="1"/>
  <c r="Y49" i="2" s="1"/>
  <c r="AS49" s="1"/>
  <c r="AQ56" i="13"/>
  <c r="AR56" s="1"/>
  <c r="Y60" i="2" s="1"/>
  <c r="AS60" s="1"/>
  <c r="AP73" i="13"/>
  <c r="AQ73" s="1"/>
  <c r="AR73" s="1"/>
  <c r="Y77" i="2" s="1"/>
  <c r="AS77" s="1"/>
  <c r="AP75" i="13"/>
  <c r="AP83"/>
  <c r="AP91"/>
  <c r="AP92"/>
  <c r="X96" i="2" s="1"/>
  <c r="AP100" i="13"/>
  <c r="AQ100" s="1"/>
  <c r="AR100" s="1"/>
  <c r="Y104" i="2" s="1"/>
  <c r="AS104" s="1"/>
  <c r="AQ103" i="13"/>
  <c r="AR103" s="1"/>
  <c r="Y107" i="2" s="1"/>
  <c r="AS107" s="1"/>
  <c r="AQ146" i="13"/>
  <c r="AR146" s="1"/>
  <c r="Y150" i="2" s="1"/>
  <c r="AS150" s="1"/>
  <c r="AP148" i="13"/>
  <c r="AQ148" s="1"/>
  <c r="AR148" s="1"/>
  <c r="Y152" i="2" s="1"/>
  <c r="AS152" s="1"/>
  <c r="AP150" i="13"/>
  <c r="U27" i="2"/>
  <c r="U61"/>
  <c r="U68"/>
  <c r="U123"/>
  <c r="U139"/>
  <c r="AP33" i="13"/>
  <c r="X37" i="2" s="1"/>
  <c r="AP39" i="13"/>
  <c r="X43" i="2" s="1"/>
  <c r="AP58" i="13"/>
  <c r="AP60"/>
  <c r="X64" i="2" s="1"/>
  <c r="AP93" i="13"/>
  <c r="AQ93" s="1"/>
  <c r="AR93" s="1"/>
  <c r="Y97" i="2" s="1"/>
  <c r="AS97" s="1"/>
  <c r="AP98" i="13"/>
  <c r="X102" i="2" s="1"/>
  <c r="AQ115" i="13"/>
  <c r="AR115" s="1"/>
  <c r="Y119" i="2" s="1"/>
  <c r="AS119" s="1"/>
  <c r="AP116" i="13"/>
  <c r="AP125"/>
  <c r="X129" i="2" s="1"/>
  <c r="AP130" i="13"/>
  <c r="X134" i="2" s="1"/>
  <c r="AP142" i="13"/>
  <c r="AP152"/>
  <c r="U13" i="2"/>
  <c r="U72"/>
  <c r="X98"/>
  <c r="AP54" i="13"/>
  <c r="X58" i="2" s="1"/>
  <c r="AQ78" i="13"/>
  <c r="AR78" s="1"/>
  <c r="Y82" i="2" s="1"/>
  <c r="AS82" s="1"/>
  <c r="AQ80" i="13"/>
  <c r="AR80" s="1"/>
  <c r="Y84" i="2" s="1"/>
  <c r="AS84" s="1"/>
  <c r="AQ86" i="13"/>
  <c r="AR86" s="1"/>
  <c r="Y90" i="2" s="1"/>
  <c r="AS90" s="1"/>
  <c r="AQ111" i="13"/>
  <c r="AR111" s="1"/>
  <c r="Y115" i="2" s="1"/>
  <c r="AS115" s="1"/>
  <c r="AP132" i="13"/>
  <c r="X136" i="2" s="1"/>
  <c r="AQ134" i="13"/>
  <c r="AR134" s="1"/>
  <c r="Y138" i="2" s="1"/>
  <c r="AS138" s="1"/>
  <c r="AQ141" i="13"/>
  <c r="AR141" s="1"/>
  <c r="Y145" i="2" s="1"/>
  <c r="AS145" s="1"/>
  <c r="U59"/>
  <c r="U69"/>
  <c r="U147"/>
  <c r="U26"/>
  <c r="AQ17" i="13"/>
  <c r="AR17" s="1"/>
  <c r="AQ47"/>
  <c r="AR47" s="1"/>
  <c r="Y51" i="2" s="1"/>
  <c r="AS51" s="1"/>
  <c r="AQ85" i="13"/>
  <c r="AR85" s="1"/>
  <c r="Y89" i="2" s="1"/>
  <c r="AS89" s="1"/>
  <c r="U63"/>
  <c r="U80"/>
  <c r="U109"/>
  <c r="X112"/>
  <c r="U132"/>
  <c r="AQ28" i="13"/>
  <c r="AR28" s="1"/>
  <c r="Y32" i="2" s="1"/>
  <c r="AS32" s="1"/>
  <c r="AQ37" i="13"/>
  <c r="AR37" s="1"/>
  <c r="Y41" i="2" s="1"/>
  <c r="AS41" s="1"/>
  <c r="AQ41" i="13"/>
  <c r="AR41" s="1"/>
  <c r="Y45" i="2" s="1"/>
  <c r="AS45" s="1"/>
  <c r="AP112" i="13"/>
  <c r="AP117"/>
  <c r="X121" i="2" s="1"/>
  <c r="AQ136" i="13"/>
  <c r="AR136" s="1"/>
  <c r="Y140" i="2" s="1"/>
  <c r="AS140" s="1"/>
  <c r="AQ54" i="13"/>
  <c r="AR54" s="1"/>
  <c r="Y58" i="2" s="1"/>
  <c r="AS58" s="1"/>
  <c r="X46"/>
  <c r="AQ42" i="13"/>
  <c r="AR42" s="1"/>
  <c r="Y46" i="2" s="1"/>
  <c r="AS46" s="1"/>
  <c r="V92"/>
  <c r="AP88" i="13"/>
  <c r="AP120"/>
  <c r="V124" i="2"/>
  <c r="X148"/>
  <c r="AQ144" i="13"/>
  <c r="AR144" s="1"/>
  <c r="Y148" i="2" s="1"/>
  <c r="AS148" s="1"/>
  <c r="X11"/>
  <c r="X14"/>
  <c r="X17"/>
  <c r="V64"/>
  <c r="X38"/>
  <c r="AQ20" i="13"/>
  <c r="AR20" s="1"/>
  <c r="Y24" i="2" s="1"/>
  <c r="AS24" s="1"/>
  <c r="AP31" i="13"/>
  <c r="AP40"/>
  <c r="AQ46"/>
  <c r="AR46" s="1"/>
  <c r="Y50" i="2" s="1"/>
  <c r="AS50" s="1"/>
  <c r="AQ52" i="13"/>
  <c r="AR52" s="1"/>
  <c r="Y56" i="2" s="1"/>
  <c r="AS56" s="1"/>
  <c r="AQ59" i="13"/>
  <c r="AR59" s="1"/>
  <c r="Y63" i="2" s="1"/>
  <c r="AS63" s="1"/>
  <c r="AP62" i="13"/>
  <c r="AQ63"/>
  <c r="AR63" s="1"/>
  <c r="Y67" i="2" s="1"/>
  <c r="AS67" s="1"/>
  <c r="AP77" i="13"/>
  <c r="V81" i="2"/>
  <c r="AQ83" i="13"/>
  <c r="AR83" s="1"/>
  <c r="Y87" i="2" s="1"/>
  <c r="AS87" s="1"/>
  <c r="V108"/>
  <c r="AP104" i="13"/>
  <c r="X130" i="2"/>
  <c r="AQ126" i="13"/>
  <c r="AR126" s="1"/>
  <c r="Y130" i="2" s="1"/>
  <c r="AS130" s="1"/>
  <c r="AP129" i="13"/>
  <c r="V133" i="2"/>
  <c r="V142"/>
  <c r="AP138" i="13"/>
  <c r="AP140"/>
  <c r="V144" i="2"/>
  <c r="V73"/>
  <c r="AP19" i="13"/>
  <c r="AP24"/>
  <c r="AP27"/>
  <c r="AP32"/>
  <c r="AP36"/>
  <c r="AP43"/>
  <c r="AP66"/>
  <c r="V70" i="2"/>
  <c r="AQ69" i="13"/>
  <c r="AR69" s="1"/>
  <c r="Y73" i="2" s="1"/>
  <c r="AS73" s="1"/>
  <c r="AP90" i="13"/>
  <c r="X110" i="2"/>
  <c r="AQ106" i="13"/>
  <c r="AR106" s="1"/>
  <c r="Y110" i="2" s="1"/>
  <c r="AS110" s="1"/>
  <c r="X126"/>
  <c r="AQ122" i="13"/>
  <c r="AR122" s="1"/>
  <c r="Y126" i="2" s="1"/>
  <c r="AS126" s="1"/>
  <c r="AQ128" i="13"/>
  <c r="AR128" s="1"/>
  <c r="Y132" i="2" s="1"/>
  <c r="AS132" s="1"/>
  <c r="X132"/>
  <c r="AQ147" i="13"/>
  <c r="AR147" s="1"/>
  <c r="Y151" i="2" s="1"/>
  <c r="AS151" s="1"/>
  <c r="AP15" i="13"/>
  <c r="AP87"/>
  <c r="V91" i="2"/>
  <c r="AP114" i="13"/>
  <c r="V118" i="2"/>
  <c r="AP127" i="13"/>
  <c r="V131" i="2"/>
  <c r="AQ133" i="13"/>
  <c r="AR133" s="1"/>
  <c r="Y137" i="2" s="1"/>
  <c r="AS137" s="1"/>
  <c r="X137"/>
  <c r="V130"/>
  <c r="AP70" i="13"/>
  <c r="V74" i="2"/>
  <c r="X113"/>
  <c r="AQ109" i="13"/>
  <c r="AR109" s="1"/>
  <c r="Y113" i="2" s="1"/>
  <c r="AS113" s="1"/>
  <c r="AP4" i="13"/>
  <c r="AP8"/>
  <c r="AP18"/>
  <c r="AQ22"/>
  <c r="AR22" s="1"/>
  <c r="Y26" i="2" s="1"/>
  <c r="AS26" s="1"/>
  <c r="AQ30" i="13"/>
  <c r="AR30" s="1"/>
  <c r="Y34" i="2" s="1"/>
  <c r="AS34" s="1"/>
  <c r="AP35" i="13"/>
  <c r="AP38"/>
  <c r="AP51"/>
  <c r="AQ55"/>
  <c r="AR55" s="1"/>
  <c r="Y59" i="2" s="1"/>
  <c r="AS59" s="1"/>
  <c r="AQ61" i="13"/>
  <c r="AR61" s="1"/>
  <c r="Y65" i="2" s="1"/>
  <c r="AS65" s="1"/>
  <c r="AQ82" i="13"/>
  <c r="AR82" s="1"/>
  <c r="AP97"/>
  <c r="X106" i="2"/>
  <c r="AQ102" i="13"/>
  <c r="AR102" s="1"/>
  <c r="Y106" i="2" s="1"/>
  <c r="AS106" s="1"/>
  <c r="V46"/>
  <c r="X85"/>
  <c r="AQ81" i="13"/>
  <c r="AR81" s="1"/>
  <c r="Y85" i="2" s="1"/>
  <c r="AS85" s="1"/>
  <c r="AP84" i="13"/>
  <c r="V88" i="2"/>
  <c r="X93"/>
  <c r="AQ89" i="13"/>
  <c r="AR89" s="1"/>
  <c r="Y93" i="2" s="1"/>
  <c r="AS93" s="1"/>
  <c r="V58"/>
  <c r="AP14" i="13"/>
  <c r="AQ123"/>
  <c r="AR123" s="1"/>
  <c r="Y127" i="2" s="1"/>
  <c r="AS127" s="1"/>
  <c r="X127"/>
  <c r="AQ5" i="13"/>
  <c r="AR5" s="1"/>
  <c r="Y9" i="2" s="1"/>
  <c r="AQ6" i="13"/>
  <c r="AR6" s="1"/>
  <c r="Y10" i="2" s="1"/>
  <c r="AQ9" i="13"/>
  <c r="AR9" s="1"/>
  <c r="Y13" i="2" s="1"/>
  <c r="AS13" s="1"/>
  <c r="AP11" i="13"/>
  <c r="AP16"/>
  <c r="AQ21"/>
  <c r="AR21" s="1"/>
  <c r="Y25" i="2" s="1"/>
  <c r="AS25" s="1"/>
  <c r="AQ23" i="13"/>
  <c r="AR23" s="1"/>
  <c r="Y27" i="2" s="1"/>
  <c r="AS27" s="1"/>
  <c r="AP26" i="13"/>
  <c r="AP29"/>
  <c r="AP49"/>
  <c r="AQ50"/>
  <c r="AR50" s="1"/>
  <c r="Y54" i="2" s="1"/>
  <c r="AS54" s="1"/>
  <c r="AP53" i="13"/>
  <c r="AQ57"/>
  <c r="AR57" s="1"/>
  <c r="Y61" i="2" s="1"/>
  <c r="AS61" s="1"/>
  <c r="AQ65" i="13"/>
  <c r="AR65" s="1"/>
  <c r="Y69" i="2" s="1"/>
  <c r="AS69" s="1"/>
  <c r="AP67" i="13"/>
  <c r="AP72"/>
  <c r="V76" i="2"/>
  <c r="AQ105" i="13"/>
  <c r="AR105" s="1"/>
  <c r="Y109" i="2" s="1"/>
  <c r="AS109" s="1"/>
  <c r="V117"/>
  <c r="AP113" i="13"/>
  <c r="AP121"/>
  <c r="V125" i="2"/>
  <c r="X143"/>
  <c r="AQ139" i="13"/>
  <c r="AR139" s="1"/>
  <c r="Y143" i="2" s="1"/>
  <c r="AS143" s="1"/>
  <c r="V121"/>
  <c r="V127"/>
  <c r="V156"/>
  <c r="V97"/>
  <c r="V136"/>
  <c r="X141"/>
  <c r="X149"/>
  <c r="X100"/>
  <c r="V126"/>
  <c r="AQ95" i="13"/>
  <c r="AR95" s="1"/>
  <c r="Y99" i="2" s="1"/>
  <c r="AS99" s="1"/>
  <c r="AQ99" i="13"/>
  <c r="AR99" s="1"/>
  <c r="Y103" i="2" s="1"/>
  <c r="AS103" s="1"/>
  <c r="AQ107" i="13"/>
  <c r="AR107" s="1"/>
  <c r="Y111" i="2" s="1"/>
  <c r="AS111" s="1"/>
  <c r="AQ118" i="13"/>
  <c r="AR118" s="1"/>
  <c r="Y122" i="2" s="1"/>
  <c r="AS122" s="1"/>
  <c r="AQ131" i="13"/>
  <c r="AR131" s="1"/>
  <c r="Y135" i="2" s="1"/>
  <c r="AS135" s="1"/>
  <c r="AQ143" i="13"/>
  <c r="AR143" s="1"/>
  <c r="Y147" i="2" s="1"/>
  <c r="AS147" s="1"/>
  <c r="AP149" i="13"/>
  <c r="AQ151"/>
  <c r="AR151" s="1"/>
  <c r="Y155" i="2" s="1"/>
  <c r="AS155" s="1"/>
  <c r="AQ153" i="13"/>
  <c r="AR153" s="1"/>
  <c r="Y157" i="2" s="1"/>
  <c r="AS157" s="1"/>
  <c r="S26"/>
  <c r="AH22" i="13"/>
  <c r="AI22" s="1"/>
  <c r="T26" i="2" s="1"/>
  <c r="S73"/>
  <c r="AH69" i="13"/>
  <c r="AI69" s="1"/>
  <c r="T73" i="2" s="1"/>
  <c r="S97"/>
  <c r="AH93" i="13"/>
  <c r="AI93" s="1"/>
  <c r="T97" i="2" s="1"/>
  <c r="S102"/>
  <c r="AH98" i="13"/>
  <c r="AI98" s="1"/>
  <c r="T102" i="2" s="1"/>
  <c r="S15"/>
  <c r="AH11" i="13"/>
  <c r="AI11" s="1"/>
  <c r="T15" i="2" s="1"/>
  <c r="S45"/>
  <c r="AH41" i="13"/>
  <c r="AI41" s="1"/>
  <c r="T45" i="2" s="1"/>
  <c r="S68"/>
  <c r="AH64" i="13"/>
  <c r="AI64" s="1"/>
  <c r="T68" i="2" s="1"/>
  <c r="S100"/>
  <c r="AH96" i="13"/>
  <c r="AI96" s="1"/>
  <c r="T100" i="2" s="1"/>
  <c r="P139"/>
  <c r="AG20" i="13"/>
  <c r="AG21"/>
  <c r="AH39"/>
  <c r="AI39" s="1"/>
  <c r="T43" i="2" s="1"/>
  <c r="AH56" i="13"/>
  <c r="AI56" s="1"/>
  <c r="T60" i="2" s="1"/>
  <c r="AG74" i="13"/>
  <c r="AH74" s="1"/>
  <c r="AI74" s="1"/>
  <c r="T78" i="2" s="1"/>
  <c r="AG100" i="13"/>
  <c r="AG103"/>
  <c r="S107" i="2" s="1"/>
  <c r="AG127" i="13"/>
  <c r="S131" i="2" s="1"/>
  <c r="AH128" i="13"/>
  <c r="AI128" s="1"/>
  <c r="T132" i="2" s="1"/>
  <c r="P15"/>
  <c r="P26"/>
  <c r="P152"/>
  <c r="AG12" i="13"/>
  <c r="AG52"/>
  <c r="S56" i="2" s="1"/>
  <c r="AG61" i="13"/>
  <c r="S65" i="2" s="1"/>
  <c r="AG67" i="13"/>
  <c r="S71" i="2" s="1"/>
  <c r="AG133" i="13"/>
  <c r="AH133" s="1"/>
  <c r="AI133" s="1"/>
  <c r="T137" i="2" s="1"/>
  <c r="AG137" i="13"/>
  <c r="AG138"/>
  <c r="AH138" s="1"/>
  <c r="AI138" s="1"/>
  <c r="T142" i="2" s="1"/>
  <c r="AG139" i="13"/>
  <c r="S143" i="2" s="1"/>
  <c r="P31"/>
  <c r="P45"/>
  <c r="P64"/>
  <c r="P69"/>
  <c r="P73"/>
  <c r="P100"/>
  <c r="P146"/>
  <c r="P32"/>
  <c r="AG24" i="13"/>
  <c r="AH24" s="1"/>
  <c r="AI24" s="1"/>
  <c r="T28" i="2" s="1"/>
  <c r="AH71" i="13"/>
  <c r="AI71" s="1"/>
  <c r="T75" i="2" s="1"/>
  <c r="AH85" i="13"/>
  <c r="AI85" s="1"/>
  <c r="T89" i="2" s="1"/>
  <c r="P68"/>
  <c r="P108"/>
  <c r="AH5" i="13"/>
  <c r="AI5" s="1"/>
  <c r="T9" i="2" s="1"/>
  <c r="AG43" i="13"/>
  <c r="AG44"/>
  <c r="AG59"/>
  <c r="AG72"/>
  <c r="S76" i="2" s="1"/>
  <c r="AH102" i="13"/>
  <c r="AI102" s="1"/>
  <c r="T106" i="2" s="1"/>
  <c r="AG106" i="13"/>
  <c r="AG120"/>
  <c r="AG122"/>
  <c r="AH14"/>
  <c r="AI14" s="1"/>
  <c r="T18" i="2" s="1"/>
  <c r="AG38" i="13"/>
  <c r="AH38" s="1"/>
  <c r="AI38" s="1"/>
  <c r="T42" i="2" s="1"/>
  <c r="AH42" i="13"/>
  <c r="AI42" s="1"/>
  <c r="T46" i="2" s="1"/>
  <c r="AH49" i="13"/>
  <c r="AI49" s="1"/>
  <c r="T53" i="2" s="1"/>
  <c r="AH76" i="13"/>
  <c r="AI76" s="1"/>
  <c r="T80" i="2" s="1"/>
  <c r="AG89" i="13"/>
  <c r="S93" i="2" s="1"/>
  <c r="AH94" i="13"/>
  <c r="AI94" s="1"/>
  <c r="T98" i="2" s="1"/>
  <c r="AH110" i="13"/>
  <c r="AI110" s="1"/>
  <c r="T114" i="2" s="1"/>
  <c r="AH117" i="13"/>
  <c r="AI117" s="1"/>
  <c r="T121" i="2" s="1"/>
  <c r="AH150" i="13"/>
  <c r="AI150" s="1"/>
  <c r="T154" i="2" s="1"/>
  <c r="AH16" i="13"/>
  <c r="AI16" s="1"/>
  <c r="S61" i="2"/>
  <c r="AH57" i="13"/>
  <c r="AI57" s="1"/>
  <c r="T61" i="2" s="1"/>
  <c r="S11"/>
  <c r="AH7" i="13"/>
  <c r="AI7" s="1"/>
  <c r="T11" i="2" s="1"/>
  <c r="S108"/>
  <c r="AH104" i="13"/>
  <c r="AI104" s="1"/>
  <c r="T108" i="2" s="1"/>
  <c r="AH17" i="13"/>
  <c r="AI17" s="1"/>
  <c r="T21" i="2" s="1"/>
  <c r="AG18" i="13"/>
  <c r="AG19"/>
  <c r="AH23"/>
  <c r="AI23" s="1"/>
  <c r="T27" i="2" s="1"/>
  <c r="AG26" i="13"/>
  <c r="AH27"/>
  <c r="AI27" s="1"/>
  <c r="T31" i="2" s="1"/>
  <c r="AH28" i="13"/>
  <c r="AI28" s="1"/>
  <c r="T32" i="2" s="1"/>
  <c r="AG36" i="13"/>
  <c r="AH46"/>
  <c r="AI46" s="1"/>
  <c r="T50" i="2" s="1"/>
  <c r="AH54" i="13"/>
  <c r="AI54" s="1"/>
  <c r="T58" i="2" s="1"/>
  <c r="AH70" i="13"/>
  <c r="AI70" s="1"/>
  <c r="T74" i="2" s="1"/>
  <c r="Q83"/>
  <c r="AG79" i="13"/>
  <c r="AH90"/>
  <c r="AI90" s="1"/>
  <c r="T94" i="2" s="1"/>
  <c r="S128"/>
  <c r="AH124" i="13"/>
  <c r="AI124" s="1"/>
  <c r="T128" i="2" s="1"/>
  <c r="AG129" i="13"/>
  <c r="Q133" i="2"/>
  <c r="Q134"/>
  <c r="AG130" i="13"/>
  <c r="AH142"/>
  <c r="AI142" s="1"/>
  <c r="T146" i="2" s="1"/>
  <c r="S146"/>
  <c r="S150"/>
  <c r="AH146" i="13"/>
  <c r="AI146" s="1"/>
  <c r="T150" i="2" s="1"/>
  <c r="Q11"/>
  <c r="Q145"/>
  <c r="AH73" i="13"/>
  <c r="AI73" s="1"/>
  <c r="T77" i="2" s="1"/>
  <c r="S77"/>
  <c r="AG4" i="13"/>
  <c r="AG8"/>
  <c r="AG29"/>
  <c r="AH30"/>
  <c r="AI30" s="1"/>
  <c r="T34" i="2" s="1"/>
  <c r="AG31" i="13"/>
  <c r="AG40"/>
  <c r="AG47"/>
  <c r="AG63"/>
  <c r="AH82"/>
  <c r="AI82" s="1"/>
  <c r="T86" i="2" s="1"/>
  <c r="AG83" i="13"/>
  <c r="AG84"/>
  <c r="S95" i="2"/>
  <c r="AH91" i="13"/>
  <c r="AI91" s="1"/>
  <c r="T95" i="2" s="1"/>
  <c r="S119"/>
  <c r="AH115" i="13"/>
  <c r="AI115" s="1"/>
  <c r="T119" i="2" s="1"/>
  <c r="S136"/>
  <c r="AH132" i="13"/>
  <c r="AI132" s="1"/>
  <c r="T136" i="2" s="1"/>
  <c r="S10"/>
  <c r="S14"/>
  <c r="S157"/>
  <c r="AH153" i="13"/>
  <c r="AI153" s="1"/>
  <c r="T157" i="2" s="1"/>
  <c r="AG75" i="13"/>
  <c r="Q79" i="2"/>
  <c r="AG99" i="13"/>
  <c r="AH100"/>
  <c r="AI100" s="1"/>
  <c r="T104" i="2" s="1"/>
  <c r="S104"/>
  <c r="Q111"/>
  <c r="AG107" i="13"/>
  <c r="AH119"/>
  <c r="AI119" s="1"/>
  <c r="T123" i="2" s="1"/>
  <c r="S117"/>
  <c r="S99"/>
  <c r="AH95" i="13"/>
  <c r="AI95" s="1"/>
  <c r="T99" i="2" s="1"/>
  <c r="S109"/>
  <c r="AH105" i="13"/>
  <c r="AI105" s="1"/>
  <c r="T109" i="2" s="1"/>
  <c r="Q61"/>
  <c r="Q20"/>
  <c r="AH9" i="13"/>
  <c r="AI9" s="1"/>
  <c r="T13" i="2" s="1"/>
  <c r="AH15" i="13"/>
  <c r="AI15" s="1"/>
  <c r="T19" i="2" s="1"/>
  <c r="AH32" i="13"/>
  <c r="AI32" s="1"/>
  <c r="T36" i="2" s="1"/>
  <c r="AG33" i="13"/>
  <c r="AG34"/>
  <c r="AH45"/>
  <c r="AI45" s="1"/>
  <c r="T49" i="2" s="1"/>
  <c r="AG51" i="13"/>
  <c r="AH52"/>
  <c r="AI52" s="1"/>
  <c r="T56" i="2" s="1"/>
  <c r="AG53" i="13"/>
  <c r="AH58"/>
  <c r="AI58" s="1"/>
  <c r="T62" i="2" s="1"/>
  <c r="AH65" i="13"/>
  <c r="AI65" s="1"/>
  <c r="T69" i="2" s="1"/>
  <c r="AG66" i="13"/>
  <c r="AH68"/>
  <c r="AI68" s="1"/>
  <c r="T72" i="2" s="1"/>
  <c r="AH72" i="13"/>
  <c r="AI72" s="1"/>
  <c r="T76" i="2" s="1"/>
  <c r="AG77" i="13"/>
  <c r="AH97"/>
  <c r="AI97" s="1"/>
  <c r="T101" i="2" s="1"/>
  <c r="AG108" i="13"/>
  <c r="AH109"/>
  <c r="AI109" s="1"/>
  <c r="T113" i="2" s="1"/>
  <c r="AH112" i="13"/>
  <c r="AI112" s="1"/>
  <c r="T116" i="2" s="1"/>
  <c r="Q127"/>
  <c r="AG123" i="13"/>
  <c r="AG125"/>
  <c r="Q129" i="2"/>
  <c r="Q42"/>
  <c r="Q113"/>
  <c r="S92"/>
  <c r="AH88" i="13"/>
  <c r="AI88" s="1"/>
  <c r="T92" i="2" s="1"/>
  <c r="S118"/>
  <c r="AH114" i="13"/>
  <c r="AI114" s="1"/>
  <c r="T118" i="2" s="1"/>
  <c r="S135"/>
  <c r="AH131" i="13"/>
  <c r="AI131" s="1"/>
  <c r="T135" i="2" s="1"/>
  <c r="AH135" i="13"/>
  <c r="AI135" s="1"/>
  <c r="T139" i="2" s="1"/>
  <c r="S139"/>
  <c r="AG149" i="13"/>
  <c r="Q153" i="2"/>
  <c r="S29"/>
  <c r="Q156"/>
  <c r="AG152" i="13"/>
  <c r="AG35"/>
  <c r="AH37"/>
  <c r="AI37" s="1"/>
  <c r="T41" i="2" s="1"/>
  <c r="AH55" i="13"/>
  <c r="AI55" s="1"/>
  <c r="T59" i="2" s="1"/>
  <c r="AH60" i="13"/>
  <c r="AI60" s="1"/>
  <c r="T64" i="2" s="1"/>
  <c r="AG62" i="13"/>
  <c r="AG81"/>
  <c r="Q85" i="2"/>
  <c r="AG86" i="13"/>
  <c r="AH87"/>
  <c r="AI87" s="1"/>
  <c r="T91" i="2" s="1"/>
  <c r="AH111" i="13"/>
  <c r="AI111" s="1"/>
  <c r="T115" i="2" s="1"/>
  <c r="AH134" i="13"/>
  <c r="AI134" s="1"/>
  <c r="T138" i="2" s="1"/>
  <c r="S138"/>
  <c r="S144"/>
  <c r="AH140" i="13"/>
  <c r="AI140" s="1"/>
  <c r="T144" i="2" s="1"/>
  <c r="AH141" i="13"/>
  <c r="AI141" s="1"/>
  <c r="T145" i="2" s="1"/>
  <c r="AH143" i="13"/>
  <c r="AI143" s="1"/>
  <c r="T147" i="2" s="1"/>
  <c r="S147"/>
  <c r="Q151"/>
  <c r="AG147" i="13"/>
  <c r="AH148"/>
  <c r="AI148" s="1"/>
  <c r="T152" i="2" s="1"/>
  <c r="S152"/>
  <c r="S155"/>
  <c r="AH151" i="13"/>
  <c r="AI151" s="1"/>
  <c r="T155" i="2" s="1"/>
  <c r="S130"/>
  <c r="S148"/>
  <c r="N104"/>
  <c r="Y100" i="13"/>
  <c r="Z100" s="1"/>
  <c r="O104" i="2" s="1"/>
  <c r="N78"/>
  <c r="Y74" i="13"/>
  <c r="Z74" s="1"/>
  <c r="O78" i="2" s="1"/>
  <c r="N146"/>
  <c r="Y142" i="13"/>
  <c r="Z142" s="1"/>
  <c r="O146" i="2" s="1"/>
  <c r="N29"/>
  <c r="Y25" i="13"/>
  <c r="Z25" s="1"/>
  <c r="O29" i="2" s="1"/>
  <c r="N48"/>
  <c r="Y44" i="13"/>
  <c r="Z44" s="1"/>
  <c r="O48" i="2" s="1"/>
  <c r="N107"/>
  <c r="Y103" i="13"/>
  <c r="Z103" s="1"/>
  <c r="O107" i="2" s="1"/>
  <c r="N143"/>
  <c r="Y139" i="13"/>
  <c r="Z139" s="1"/>
  <c r="O143" i="2" s="1"/>
  <c r="N62"/>
  <c r="Y58" i="13"/>
  <c r="Z58" s="1"/>
  <c r="O62" i="2" s="1"/>
  <c r="K104"/>
  <c r="X20" i="13"/>
  <c r="Y20" s="1"/>
  <c r="Z20" s="1"/>
  <c r="O24" i="2" s="1"/>
  <c r="X27" i="13"/>
  <c r="N31" i="2" s="1"/>
  <c r="Y65" i="13"/>
  <c r="Z65" s="1"/>
  <c r="O69" i="2" s="1"/>
  <c r="Y78" i="13"/>
  <c r="Z78" s="1"/>
  <c r="O82" i="2" s="1"/>
  <c r="Y124" i="13"/>
  <c r="Z124" s="1"/>
  <c r="O128" i="2" s="1"/>
  <c r="K29"/>
  <c r="K40"/>
  <c r="K70"/>
  <c r="K78"/>
  <c r="K97"/>
  <c r="K107"/>
  <c r="K111"/>
  <c r="Y12" i="13"/>
  <c r="Z12" s="1"/>
  <c r="O16" i="2" s="1"/>
  <c r="X39" i="13"/>
  <c r="Y39" s="1"/>
  <c r="Z39" s="1"/>
  <c r="O43" i="2" s="1"/>
  <c r="X41" i="13"/>
  <c r="N45" i="2" s="1"/>
  <c r="X94" i="13"/>
  <c r="Y94" s="1"/>
  <c r="Z94" s="1"/>
  <c r="O98" i="2" s="1"/>
  <c r="X125" i="13"/>
  <c r="X152"/>
  <c r="K48" i="2"/>
  <c r="K67"/>
  <c r="K115"/>
  <c r="K141"/>
  <c r="X28" i="13"/>
  <c r="N32" i="2" s="1"/>
  <c r="X34" i="13"/>
  <c r="X67"/>
  <c r="N71" i="2" s="1"/>
  <c r="X76" i="13"/>
  <c r="X83"/>
  <c r="X102"/>
  <c r="X112"/>
  <c r="K10" i="2"/>
  <c r="X15" i="13"/>
  <c r="Y15" s="1"/>
  <c r="Z15" s="1"/>
  <c r="O19" i="2" s="1"/>
  <c r="X30" i="13"/>
  <c r="N34" i="2" s="1"/>
  <c r="X54" i="13"/>
  <c r="X57"/>
  <c r="N61" i="2" s="1"/>
  <c r="X68" i="13"/>
  <c r="N72" i="2" s="1"/>
  <c r="X148" i="13"/>
  <c r="Y148" s="1"/>
  <c r="Z148" s="1"/>
  <c r="O152" i="2" s="1"/>
  <c r="X153" i="13"/>
  <c r="Y153" s="1"/>
  <c r="Z153" s="1"/>
  <c r="O157" i="2" s="1"/>
  <c r="K154"/>
  <c r="K145"/>
  <c r="Y11" i="13"/>
  <c r="Z11" s="1"/>
  <c r="O15" i="2" s="1"/>
  <c r="Y17" i="13"/>
  <c r="Z17" s="1"/>
  <c r="O21" i="2" s="1"/>
  <c r="Y92" i="13"/>
  <c r="Z92" s="1"/>
  <c r="O96" i="2" s="1"/>
  <c r="X101" i="13"/>
  <c r="X131"/>
  <c r="N135" i="2" s="1"/>
  <c r="Y13" i="13"/>
  <c r="Z13" s="1"/>
  <c r="Y23"/>
  <c r="Z23" s="1"/>
  <c r="O27" i="2" s="1"/>
  <c r="Y50" i="13"/>
  <c r="Z50" s="1"/>
  <c r="O54" i="2" s="1"/>
  <c r="Y59" i="13"/>
  <c r="Z59" s="1"/>
  <c r="O63" i="2" s="1"/>
  <c r="Y64" i="13"/>
  <c r="Z64" s="1"/>
  <c r="O68" i="2" s="1"/>
  <c r="Y80" i="13"/>
  <c r="Z80" s="1"/>
  <c r="O84" i="2" s="1"/>
  <c r="Y96" i="13"/>
  <c r="Z96" s="1"/>
  <c r="O100" i="2" s="1"/>
  <c r="Y105" i="13"/>
  <c r="Z105" s="1"/>
  <c r="O109" i="2" s="1"/>
  <c r="Y110" i="13"/>
  <c r="Z110" s="1"/>
  <c r="O114" i="2" s="1"/>
  <c r="X114" i="13"/>
  <c r="N118" i="2" s="1"/>
  <c r="Y119" i="13"/>
  <c r="Z119" s="1"/>
  <c r="O123" i="2" s="1"/>
  <c r="Y127" i="13"/>
  <c r="Z127" s="1"/>
  <c r="O131" i="2" s="1"/>
  <c r="N24"/>
  <c r="Y27" i="13"/>
  <c r="Z27" s="1"/>
  <c r="O31" i="2" s="1"/>
  <c r="N12"/>
  <c r="Y8" i="13"/>
  <c r="Z8" s="1"/>
  <c r="O12" i="2" s="1"/>
  <c r="N33"/>
  <c r="Y29" i="13"/>
  <c r="Z29" s="1"/>
  <c r="O33" i="2" s="1"/>
  <c r="N127"/>
  <c r="Y123" i="13"/>
  <c r="Z123" s="1"/>
  <c r="O127" i="2" s="1"/>
  <c r="N115"/>
  <c r="Y111" i="13"/>
  <c r="Z111" s="1"/>
  <c r="O115" i="2" s="1"/>
  <c r="Y144" i="13"/>
  <c r="Z144" s="1"/>
  <c r="O148" i="2" s="1"/>
  <c r="N148"/>
  <c r="L12"/>
  <c r="L33"/>
  <c r="N133"/>
  <c r="N103"/>
  <c r="Y99" i="13"/>
  <c r="Z99" s="1"/>
  <c r="O103" i="2" s="1"/>
  <c r="Y6" i="13"/>
  <c r="Z6" s="1"/>
  <c r="O10" i="2" s="1"/>
  <c r="X9" i="13"/>
  <c r="X22"/>
  <c r="X24"/>
  <c r="X26"/>
  <c r="Y31"/>
  <c r="Z31" s="1"/>
  <c r="O35" i="2" s="1"/>
  <c r="X33" i="13"/>
  <c r="X35"/>
  <c r="X43"/>
  <c r="X45"/>
  <c r="X51"/>
  <c r="Y62"/>
  <c r="Z62" s="1"/>
  <c r="O66" i="2" s="1"/>
  <c r="Y66" i="13"/>
  <c r="Z66" s="1"/>
  <c r="O70" i="2" s="1"/>
  <c r="Y69" i="13"/>
  <c r="Z69" s="1"/>
  <c r="O73" i="2" s="1"/>
  <c r="Y75" i="13"/>
  <c r="Z75" s="1"/>
  <c r="O79" i="2" s="1"/>
  <c r="X77" i="13"/>
  <c r="Y82"/>
  <c r="Z82" s="1"/>
  <c r="O86" i="2" s="1"/>
  <c r="N86"/>
  <c r="Y86" i="13"/>
  <c r="Z86" s="1"/>
  <c r="O90" i="2" s="1"/>
  <c r="N93"/>
  <c r="Y89" i="13"/>
  <c r="Z89" s="1"/>
  <c r="O93" i="2" s="1"/>
  <c r="Y117" i="13"/>
  <c r="Z117" s="1"/>
  <c r="O121" i="2" s="1"/>
  <c r="L126"/>
  <c r="X122" i="13"/>
  <c r="N140" i="2"/>
  <c r="Y136" i="13"/>
  <c r="Z136" s="1"/>
  <c r="O140" i="2" s="1"/>
  <c r="X147" i="13"/>
  <c r="L19" i="2"/>
  <c r="L31"/>
  <c r="L127"/>
  <c r="N112"/>
  <c r="Y108" i="13"/>
  <c r="Z108" s="1"/>
  <c r="O112" i="2" s="1"/>
  <c r="Y93" i="13"/>
  <c r="Z93" s="1"/>
  <c r="O97" i="2" s="1"/>
  <c r="N97"/>
  <c r="X109" i="13"/>
  <c r="L113" i="2"/>
  <c r="Y126" i="13"/>
  <c r="Z126" s="1"/>
  <c r="O130" i="2" s="1"/>
  <c r="N130"/>
  <c r="L24"/>
  <c r="N137"/>
  <c r="Y133" i="13"/>
  <c r="Z133" s="1"/>
  <c r="O137" i="2" s="1"/>
  <c r="X5" i="13"/>
  <c r="Y14"/>
  <c r="Z14" s="1"/>
  <c r="O18" i="2" s="1"/>
  <c r="X16" i="13"/>
  <c r="X18"/>
  <c r="X47"/>
  <c r="Y49"/>
  <c r="Z49" s="1"/>
  <c r="O53" i="2" s="1"/>
  <c r="X52" i="13"/>
  <c r="X60"/>
  <c r="Y71"/>
  <c r="Z71" s="1"/>
  <c r="O75" i="2" s="1"/>
  <c r="Y73" i="13"/>
  <c r="Z73" s="1"/>
  <c r="O77" i="2" s="1"/>
  <c r="Y79" i="13"/>
  <c r="Z79" s="1"/>
  <c r="O83" i="2" s="1"/>
  <c r="X87" i="13"/>
  <c r="Y90"/>
  <c r="Z90" s="1"/>
  <c r="N110" i="2"/>
  <c r="Y106" i="13"/>
  <c r="Z106" s="1"/>
  <c r="O110" i="2" s="1"/>
  <c r="X113" i="13"/>
  <c r="L149" i="2"/>
  <c r="X145" i="13"/>
  <c r="Y104"/>
  <c r="Z104" s="1"/>
  <c r="O108" i="2" s="1"/>
  <c r="N108"/>
  <c r="Y115" i="13"/>
  <c r="Z115" s="1"/>
  <c r="O119" i="2" s="1"/>
  <c r="N119"/>
  <c r="N141"/>
  <c r="Y137" i="13"/>
  <c r="Z137" s="1"/>
  <c r="O141" i="2" s="1"/>
  <c r="X140" i="13"/>
  <c r="L144" i="2"/>
  <c r="N155"/>
  <c r="Y151" i="13"/>
  <c r="Z151" s="1"/>
  <c r="O155" i="2" s="1"/>
  <c r="L92"/>
  <c r="X88" i="13"/>
  <c r="L101" i="2"/>
  <c r="X97" i="13"/>
  <c r="Y107"/>
  <c r="Z107" s="1"/>
  <c r="O111" i="2" s="1"/>
  <c r="N111"/>
  <c r="N132"/>
  <c r="Y128" i="13"/>
  <c r="Z128" s="1"/>
  <c r="O132" i="2" s="1"/>
  <c r="Y32" i="13"/>
  <c r="Z32" s="1"/>
  <c r="O36" i="2" s="1"/>
  <c r="Y70" i="13"/>
  <c r="Z70" s="1"/>
  <c r="O74" i="2" s="1"/>
  <c r="X120" i="13"/>
  <c r="L124" i="2"/>
  <c r="L142"/>
  <c r="X138" i="13"/>
  <c r="L147" i="2"/>
  <c r="X143" i="13"/>
  <c r="N157" i="2"/>
  <c r="Y4" i="13"/>
  <c r="Z4" s="1"/>
  <c r="X7"/>
  <c r="X10"/>
  <c r="X19"/>
  <c r="Y21"/>
  <c r="Z21" s="1"/>
  <c r="O25" i="2" s="1"/>
  <c r="Y36" i="13"/>
  <c r="Z36" s="1"/>
  <c r="O40" i="2" s="1"/>
  <c r="X55" i="13"/>
  <c r="Y56"/>
  <c r="Z56" s="1"/>
  <c r="O60" i="2" s="1"/>
  <c r="Y61" i="13"/>
  <c r="Z61" s="1"/>
  <c r="O65" i="2" s="1"/>
  <c r="Y63" i="13"/>
  <c r="Z63" s="1"/>
  <c r="O67" i="2" s="1"/>
  <c r="X38" i="13"/>
  <c r="X40"/>
  <c r="X42"/>
  <c r="Y46"/>
  <c r="Z46" s="1"/>
  <c r="O50" i="2" s="1"/>
  <c r="X48" i="13"/>
  <c r="X53"/>
  <c r="X72"/>
  <c r="X81"/>
  <c r="X84"/>
  <c r="X95"/>
  <c r="L99" i="2"/>
  <c r="Y98" i="13"/>
  <c r="Z98" s="1"/>
  <c r="O102" i="2" s="1"/>
  <c r="Y116" i="13"/>
  <c r="Z116" s="1"/>
  <c r="O120" i="2" s="1"/>
  <c r="X130" i="13"/>
  <c r="Y131"/>
  <c r="Z131" s="1"/>
  <c r="O135" i="2" s="1"/>
  <c r="X135" i="13"/>
  <c r="N145" i="2"/>
  <c r="Y141" i="13"/>
  <c r="Z141" s="1"/>
  <c r="O145" i="2" s="1"/>
  <c r="X149" i="13"/>
  <c r="L118" i="2"/>
  <c r="Y150" i="13"/>
  <c r="Z150" s="1"/>
  <c r="O154" i="2" s="1"/>
  <c r="X118" i="13"/>
  <c r="Y146"/>
  <c r="Z146" s="1"/>
  <c r="O150" i="2" s="1"/>
  <c r="I45"/>
  <c r="P41" i="13"/>
  <c r="I48" i="2"/>
  <c r="P44" i="13"/>
  <c r="I32" i="2"/>
  <c r="P28" i="13"/>
  <c r="I35" i="2"/>
  <c r="P31" i="13"/>
  <c r="H102" i="2"/>
  <c r="I139"/>
  <c r="Q135" i="13"/>
  <c r="J139" i="2" s="1"/>
  <c r="H141"/>
  <c r="O137" i="13"/>
  <c r="I141" i="2" s="1"/>
  <c r="H22"/>
  <c r="H50"/>
  <c r="P16" i="13"/>
  <c r="Q19"/>
  <c r="J23" i="2" s="1"/>
  <c r="O21" i="13"/>
  <c r="I25" i="2" s="1"/>
  <c r="O24" i="13"/>
  <c r="I28" i="2" s="1"/>
  <c r="O27" i="13"/>
  <c r="I31" i="2" s="1"/>
  <c r="Q28" i="13"/>
  <c r="J32" i="2" s="1"/>
  <c r="O30" i="13"/>
  <c r="I34" i="2" s="1"/>
  <c r="Q31" i="13"/>
  <c r="J35" i="2" s="1"/>
  <c r="Q34" i="13"/>
  <c r="J38" i="2" s="1"/>
  <c r="O37" i="13"/>
  <c r="I41" i="2" s="1"/>
  <c r="O40" i="13"/>
  <c r="I44" i="2" s="1"/>
  <c r="Q41" i="13"/>
  <c r="J45" i="2" s="1"/>
  <c r="O43" i="13"/>
  <c r="I47" i="2" s="1"/>
  <c r="Q44" i="13"/>
  <c r="J48" i="2" s="1"/>
  <c r="O52" i="13"/>
  <c r="I56" i="2" s="1"/>
  <c r="Q53" i="13"/>
  <c r="J57" i="2" s="1"/>
  <c r="O55" i="13"/>
  <c r="I59" i="2" s="1"/>
  <c r="O59" i="13"/>
  <c r="I63" i="2" s="1"/>
  <c r="P62" i="13"/>
  <c r="O65"/>
  <c r="I69" i="2" s="1"/>
  <c r="O68" i="13"/>
  <c r="I72" i="2" s="1"/>
  <c r="Q75" i="13"/>
  <c r="J79" i="2" s="1"/>
  <c r="O80" i="13"/>
  <c r="I84" i="2" s="1"/>
  <c r="P89" i="13"/>
  <c r="H93" i="2"/>
  <c r="H97"/>
  <c r="O93" i="13"/>
  <c r="Q93" s="1"/>
  <c r="J97" i="2" s="1"/>
  <c r="O98" i="13"/>
  <c r="I102" i="2" s="1"/>
  <c r="P135" i="13"/>
  <c r="O141"/>
  <c r="I145" i="2" s="1"/>
  <c r="H145"/>
  <c r="Q141" i="13"/>
  <c r="J145" i="2" s="1"/>
  <c r="H14"/>
  <c r="I37"/>
  <c r="H91"/>
  <c r="O87" i="13"/>
  <c r="I91" i="2" s="1"/>
  <c r="Q16" i="13"/>
  <c r="J20" i="2" s="1"/>
  <c r="P21" i="13"/>
  <c r="P30"/>
  <c r="I86" i="2"/>
  <c r="P82" i="13"/>
  <c r="H110" i="2"/>
  <c r="Q106" i="13"/>
  <c r="J110" i="2" s="1"/>
  <c r="O106" i="13"/>
  <c r="I110" i="2" s="1"/>
  <c r="O110" i="13"/>
  <c r="I114" i="2" s="1"/>
  <c r="H114"/>
  <c r="Q110" i="13"/>
  <c r="J114" i="2" s="1"/>
  <c r="Q117" i="13"/>
  <c r="J121" i="2" s="1"/>
  <c r="I121"/>
  <c r="O125" i="13"/>
  <c r="I129" i="2" s="1"/>
  <c r="H129"/>
  <c r="Q125" i="13"/>
  <c r="J129" i="2" s="1"/>
  <c r="H131"/>
  <c r="Q127" i="13"/>
  <c r="J131" i="2" s="1"/>
  <c r="O127" i="13"/>
  <c r="I131" i="2" s="1"/>
  <c r="H21"/>
  <c r="H25"/>
  <c r="H35"/>
  <c r="H45"/>
  <c r="H49"/>
  <c r="O119" i="13"/>
  <c r="I123" i="2" s="1"/>
  <c r="H123"/>
  <c r="H125"/>
  <c r="Q121" i="13"/>
  <c r="J125" i="2" s="1"/>
  <c r="O121" i="13"/>
  <c r="I125" i="2" s="1"/>
  <c r="P24" i="13"/>
  <c r="P27"/>
  <c r="P40"/>
  <c r="P52"/>
  <c r="Q62"/>
  <c r="J66" i="2" s="1"/>
  <c r="H95"/>
  <c r="O91" i="13"/>
  <c r="I95" i="2" s="1"/>
  <c r="P104" i="13"/>
  <c r="H108" i="2"/>
  <c r="H116"/>
  <c r="Q112" i="13"/>
  <c r="J116" i="2" s="1"/>
  <c r="O112" i="13"/>
  <c r="I116" i="2" s="1"/>
  <c r="P6" i="13"/>
  <c r="O14"/>
  <c r="I18" i="2" s="1"/>
  <c r="P15" i="13"/>
  <c r="Q24"/>
  <c r="J28" i="2" s="1"/>
  <c r="Q30" i="13"/>
  <c r="J34" i="2" s="1"/>
  <c r="P33" i="13"/>
  <c r="P36"/>
  <c r="Q40"/>
  <c r="J44" i="2" s="1"/>
  <c r="P49" i="13"/>
  <c r="Q52"/>
  <c r="J56" i="2" s="1"/>
  <c r="Q55" i="13"/>
  <c r="J59" i="2" s="1"/>
  <c r="O58" i="13"/>
  <c r="I62" i="2" s="1"/>
  <c r="O61" i="13"/>
  <c r="I65" i="2" s="1"/>
  <c r="O64" i="13"/>
  <c r="I68" i="2" s="1"/>
  <c r="O67" i="13"/>
  <c r="I71" i="2" s="1"/>
  <c r="O71" i="13"/>
  <c r="I75" i="2" s="1"/>
  <c r="P74" i="13"/>
  <c r="P77"/>
  <c r="Q82"/>
  <c r="J86" i="2" s="1"/>
  <c r="Q86" i="13"/>
  <c r="J90" i="2" s="1"/>
  <c r="H90"/>
  <c r="Q89" i="13"/>
  <c r="J93" i="2" s="1"/>
  <c r="P95" i="13"/>
  <c r="H99" i="2"/>
  <c r="Q96" i="13"/>
  <c r="J100" i="2" s="1"/>
  <c r="O104" i="13"/>
  <c r="I108" i="2" s="1"/>
  <c r="P106" i="13"/>
  <c r="P110"/>
  <c r="P112"/>
  <c r="P117"/>
  <c r="P122"/>
  <c r="H126" i="2"/>
  <c r="P125" i="13"/>
  <c r="P127"/>
  <c r="H153" i="2"/>
  <c r="P149" i="13"/>
  <c r="O149"/>
  <c r="I153" i="2" s="1"/>
  <c r="O151" i="13"/>
  <c r="I155" i="2" s="1"/>
  <c r="H155"/>
  <c r="I40"/>
  <c r="Q80" i="13"/>
  <c r="J84" i="2" s="1"/>
  <c r="H84"/>
  <c r="I113"/>
  <c r="Q109" i="13"/>
  <c r="J113" i="2" s="1"/>
  <c r="P14" i="13"/>
  <c r="Q15"/>
  <c r="J19" i="2" s="1"/>
  <c r="Q49" i="13"/>
  <c r="J53" i="2" s="1"/>
  <c r="P61" i="13"/>
  <c r="Q74"/>
  <c r="J78" i="2" s="1"/>
  <c r="H103"/>
  <c r="O99" i="13"/>
  <c r="Q104"/>
  <c r="J108" i="2" s="1"/>
  <c r="O131" i="13"/>
  <c r="I135" i="2" s="1"/>
  <c r="H135"/>
  <c r="Q131" i="13"/>
  <c r="J135" i="2" s="1"/>
  <c r="H140"/>
  <c r="P136" i="13"/>
  <c r="O136"/>
  <c r="I140" i="2" s="1"/>
  <c r="H32"/>
  <c r="H48"/>
  <c r="H52"/>
  <c r="Q14" i="13"/>
  <c r="J18" i="2" s="1"/>
  <c r="Q61" i="13"/>
  <c r="J65" i="2" s="1"/>
  <c r="O73" i="13"/>
  <c r="I77" i="2" s="1"/>
  <c r="P76" i="13"/>
  <c r="H85" i="2"/>
  <c r="O81" i="13"/>
  <c r="Q83"/>
  <c r="J87" i="2" s="1"/>
  <c r="H87"/>
  <c r="I92"/>
  <c r="P88" i="13"/>
  <c r="H94" i="2"/>
  <c r="O90" i="13"/>
  <c r="P92"/>
  <c r="H96" i="2"/>
  <c r="Q95" i="13"/>
  <c r="J99" i="2" s="1"/>
  <c r="H101"/>
  <c r="Q97" i="13"/>
  <c r="J101" i="2" s="1"/>
  <c r="O97" i="13"/>
  <c r="I101" i="2" s="1"/>
  <c r="Q122" i="13"/>
  <c r="J126" i="2" s="1"/>
  <c r="P128" i="13"/>
  <c r="H132" i="2"/>
  <c r="P131" i="13"/>
  <c r="Q136"/>
  <c r="J140" i="2" s="1"/>
  <c r="O138" i="13"/>
  <c r="I142" i="2" s="1"/>
  <c r="Q138" i="13"/>
  <c r="J142" i="2" s="1"/>
  <c r="Q140" i="13"/>
  <c r="J144" i="2" s="1"/>
  <c r="H144"/>
  <c r="O140" i="13"/>
  <c r="I144" i="2" s="1"/>
  <c r="O144" i="13"/>
  <c r="Q144" s="1"/>
  <c r="J148" i="2" s="1"/>
  <c r="H148"/>
  <c r="H82"/>
  <c r="P78" i="13"/>
  <c r="P105"/>
  <c r="H109" i="2"/>
  <c r="O105" i="13"/>
  <c r="I109" i="2" s="1"/>
  <c r="O107" i="13"/>
  <c r="I111" i="2" s="1"/>
  <c r="H111"/>
  <c r="Q107" i="13"/>
  <c r="J111" i="2" s="1"/>
  <c r="O113" i="13"/>
  <c r="I117" i="2" s="1"/>
  <c r="H117"/>
  <c r="Q113" i="13"/>
  <c r="J117" i="2" s="1"/>
  <c r="I122"/>
  <c r="Q118" i="13"/>
  <c r="J122" i="2" s="1"/>
  <c r="H17"/>
  <c r="H23"/>
  <c r="P4" i="13"/>
  <c r="P8"/>
  <c r="P12"/>
  <c r="P22"/>
  <c r="O25"/>
  <c r="O34"/>
  <c r="I38" i="2" s="1"/>
  <c r="P38" i="13"/>
  <c r="O50"/>
  <c r="O53"/>
  <c r="I57" i="2" s="1"/>
  <c r="P57" i="13"/>
  <c r="P60"/>
  <c r="P63"/>
  <c r="P66"/>
  <c r="O69"/>
  <c r="Q69" s="1"/>
  <c r="J73" i="2" s="1"/>
  <c r="Q70" i="13"/>
  <c r="J74" i="2" s="1"/>
  <c r="Q73" i="13"/>
  <c r="J77" i="2" s="1"/>
  <c r="O75" i="13"/>
  <c r="I79" i="2" s="1"/>
  <c r="O78" i="13"/>
  <c r="I82" i="2" s="1"/>
  <c r="H107"/>
  <c r="O103" i="13"/>
  <c r="Q105"/>
  <c r="J109" i="2" s="1"/>
  <c r="P107" i="13"/>
  <c r="P113"/>
  <c r="Q116"/>
  <c r="J120" i="2" s="1"/>
  <c r="Q128" i="13"/>
  <c r="J132" i="2" s="1"/>
  <c r="H150"/>
  <c r="O146" i="13"/>
  <c r="H154" i="2"/>
  <c r="O150" i="13"/>
  <c r="Q150" s="1"/>
  <c r="J154" i="2" s="1"/>
  <c r="P100" i="13"/>
  <c r="P116"/>
  <c r="P134"/>
  <c r="P147"/>
  <c r="H147" i="2"/>
  <c r="P84" i="13"/>
  <c r="P109"/>
  <c r="P118"/>
  <c r="P124"/>
  <c r="P130"/>
  <c r="P143"/>
  <c r="P153"/>
  <c r="O152"/>
  <c r="Q153"/>
  <c r="J157" i="2" s="1"/>
  <c r="H152"/>
  <c r="O5" i="13"/>
  <c r="I9" i="2" s="1"/>
  <c r="O4" i="13"/>
  <c r="I4"/>
  <c r="J4" s="1"/>
  <c r="F86" i="2"/>
  <c r="I82" i="13"/>
  <c r="J82" s="1"/>
  <c r="G86" i="2" s="1"/>
  <c r="F25"/>
  <c r="I21" i="13"/>
  <c r="J21" s="1"/>
  <c r="G25" i="2" s="1"/>
  <c r="F62"/>
  <c r="I58" i="13"/>
  <c r="J58" s="1"/>
  <c r="G62" i="2" s="1"/>
  <c r="F65"/>
  <c r="I61" i="13"/>
  <c r="J61" s="1"/>
  <c r="G65" i="2" s="1"/>
  <c r="D77"/>
  <c r="D148"/>
  <c r="H11" i="13"/>
  <c r="H12"/>
  <c r="F16" i="2" s="1"/>
  <c r="H20" i="13"/>
  <c r="F24" i="2" s="1"/>
  <c r="H55" i="13"/>
  <c r="F59" i="2" s="1"/>
  <c r="H60" i="13"/>
  <c r="F64" i="2" s="1"/>
  <c r="H64" i="13"/>
  <c r="H93"/>
  <c r="F97" i="2" s="1"/>
  <c r="H125" i="13"/>
  <c r="D62" i="2"/>
  <c r="D86"/>
  <c r="D107"/>
  <c r="D115"/>
  <c r="D123"/>
  <c r="D131"/>
  <c r="D143"/>
  <c r="H100" i="13"/>
  <c r="H121"/>
  <c r="F125" i="2" s="1"/>
  <c r="H128" i="13"/>
  <c r="I128" s="1"/>
  <c r="J128" s="1"/>
  <c r="G132" i="2" s="1"/>
  <c r="H132" i="13"/>
  <c r="I132" s="1"/>
  <c r="J132" s="1"/>
  <c r="G136" i="2" s="1"/>
  <c r="H140" i="13"/>
  <c r="H148"/>
  <c r="I148" s="1"/>
  <c r="J148" s="1"/>
  <c r="G152" i="2" s="1"/>
  <c r="H152" i="13"/>
  <c r="I152" s="1"/>
  <c r="J152" s="1"/>
  <c r="G156" i="2" s="1"/>
  <c r="D103"/>
  <c r="H26" i="13"/>
  <c r="F30" i="2" s="1"/>
  <c r="H92" i="13"/>
  <c r="I92" s="1"/>
  <c r="J92" s="1"/>
  <c r="G96" i="2" s="1"/>
  <c r="D56"/>
  <c r="D80"/>
  <c r="D109"/>
  <c r="D139"/>
  <c r="H29" i="13"/>
  <c r="H47"/>
  <c r="F51" i="2" s="1"/>
  <c r="H78" i="13"/>
  <c r="H117"/>
  <c r="F121" i="2" s="1"/>
  <c r="H131" i="13"/>
  <c r="I131" s="1"/>
  <c r="J131" s="1"/>
  <c r="G135" i="2" s="1"/>
  <c r="H143" i="13"/>
  <c r="F147" i="2" s="1"/>
  <c r="H147" i="13"/>
  <c r="F151" i="2" s="1"/>
  <c r="D25"/>
  <c r="D65"/>
  <c r="D98"/>
  <c r="H14" i="13"/>
  <c r="H18"/>
  <c r="F22" i="2" s="1"/>
  <c r="I46" i="13"/>
  <c r="J46" s="1"/>
  <c r="G50" i="2" s="1"/>
  <c r="I53" i="13"/>
  <c r="J53" s="1"/>
  <c r="G57" i="2" s="1"/>
  <c r="I77" i="13"/>
  <c r="J77" s="1"/>
  <c r="G81" i="2" s="1"/>
  <c r="D11"/>
  <c r="I70" i="13"/>
  <c r="J70" s="1"/>
  <c r="G74" i="2" s="1"/>
  <c r="I45" i="13"/>
  <c r="J45" s="1"/>
  <c r="G49" i="2" s="1"/>
  <c r="I69" i="13"/>
  <c r="J69" s="1"/>
  <c r="G73" i="2" s="1"/>
  <c r="H122" i="13"/>
  <c r="I122" s="1"/>
  <c r="J122" s="1"/>
  <c r="G126" i="2" s="1"/>
  <c r="F10"/>
  <c r="I6" i="13"/>
  <c r="J6" s="1"/>
  <c r="G10" i="2" s="1"/>
  <c r="F38"/>
  <c r="I34" i="13"/>
  <c r="J34" s="1"/>
  <c r="G38" i="2" s="1"/>
  <c r="F14"/>
  <c r="I10" i="13"/>
  <c r="J10" s="1"/>
  <c r="G14" i="2" s="1"/>
  <c r="I26" i="13"/>
  <c r="J26" s="1"/>
  <c r="G30" i="2" s="1"/>
  <c r="F18"/>
  <c r="I14" i="13"/>
  <c r="J14" s="1"/>
  <c r="G18" i="2" s="1"/>
  <c r="I150" i="13"/>
  <c r="J150" s="1"/>
  <c r="G154" i="2" s="1"/>
  <c r="F154"/>
  <c r="E22"/>
  <c r="F103"/>
  <c r="I99" i="13"/>
  <c r="J99" s="1"/>
  <c r="G103" i="2" s="1"/>
  <c r="H108" i="13"/>
  <c r="E112" i="2"/>
  <c r="F117"/>
  <c r="I113" i="13"/>
  <c r="J113" s="1"/>
  <c r="G117" i="2" s="1"/>
  <c r="I146" i="13"/>
  <c r="J146" s="1"/>
  <c r="G150" i="2" s="1"/>
  <c r="F150"/>
  <c r="I7" i="13"/>
  <c r="J7" s="1"/>
  <c r="G11" i="2" s="1"/>
  <c r="H8" i="13"/>
  <c r="I15"/>
  <c r="J15" s="1"/>
  <c r="G19" i="2" s="1"/>
  <c r="I16" i="13"/>
  <c r="J16" s="1"/>
  <c r="G20" i="2" s="1"/>
  <c r="I17" i="13"/>
  <c r="J17" s="1"/>
  <c r="G21" i="2" s="1"/>
  <c r="H24" i="13"/>
  <c r="I25"/>
  <c r="J25" s="1"/>
  <c r="G29" i="2" s="1"/>
  <c r="H32" i="13"/>
  <c r="I33"/>
  <c r="J33" s="1"/>
  <c r="G37" i="2" s="1"/>
  <c r="H40" i="13"/>
  <c r="I41"/>
  <c r="J41" s="1"/>
  <c r="G45" i="2" s="1"/>
  <c r="H48" i="13"/>
  <c r="I49"/>
  <c r="J49" s="1"/>
  <c r="G53" i="2" s="1"/>
  <c r="I57" i="13"/>
  <c r="J57" s="1"/>
  <c r="G61" i="2" s="1"/>
  <c r="I65" i="13"/>
  <c r="J65" s="1"/>
  <c r="G69" i="2" s="1"/>
  <c r="H72" i="13"/>
  <c r="I73"/>
  <c r="J73" s="1"/>
  <c r="G77" i="2" s="1"/>
  <c r="H80" i="13"/>
  <c r="I81"/>
  <c r="J81" s="1"/>
  <c r="G85" i="2" s="1"/>
  <c r="E102"/>
  <c r="H98" i="13"/>
  <c r="H112"/>
  <c r="E116" i="2"/>
  <c r="I121" i="13"/>
  <c r="J121" s="1"/>
  <c r="G125" i="2" s="1"/>
  <c r="F145"/>
  <c r="I141" i="13"/>
  <c r="J141" s="1"/>
  <c r="G145" i="2" s="1"/>
  <c r="E18"/>
  <c r="E96"/>
  <c r="F89"/>
  <c r="I85" i="13"/>
  <c r="J85" s="1"/>
  <c r="G89" i="2" s="1"/>
  <c r="F93"/>
  <c r="I89" i="13"/>
  <c r="J89" s="1"/>
  <c r="G93" i="2" s="1"/>
  <c r="F107"/>
  <c r="I103" i="13"/>
  <c r="J103" s="1"/>
  <c r="G107" i="2" s="1"/>
  <c r="E124"/>
  <c r="H120" i="13"/>
  <c r="F129" i="2"/>
  <c r="I125" i="13"/>
  <c r="J125" s="1"/>
  <c r="G129" i="2" s="1"/>
  <c r="F139"/>
  <c r="I135" i="13"/>
  <c r="J135" s="1"/>
  <c r="G139" i="2" s="1"/>
  <c r="F149"/>
  <c r="I145" i="13"/>
  <c r="J145" s="1"/>
  <c r="G149" i="2" s="1"/>
  <c r="F153"/>
  <c r="I149" i="13"/>
  <c r="J149" s="1"/>
  <c r="G153" i="2" s="1"/>
  <c r="F157"/>
  <c r="I153" i="13"/>
  <c r="J153" s="1"/>
  <c r="G157" i="2" s="1"/>
  <c r="E10"/>
  <c r="E14"/>
  <c r="I9" i="13"/>
  <c r="J9" s="1"/>
  <c r="G13" i="2" s="1"/>
  <c r="H22" i="13"/>
  <c r="I23"/>
  <c r="J23" s="1"/>
  <c r="G27" i="2" s="1"/>
  <c r="H30" i="13"/>
  <c r="I31"/>
  <c r="J31" s="1"/>
  <c r="G35" i="2" s="1"/>
  <c r="H38" i="13"/>
  <c r="I39"/>
  <c r="J39" s="1"/>
  <c r="G43" i="2" s="1"/>
  <c r="H54" i="13"/>
  <c r="I55"/>
  <c r="J55" s="1"/>
  <c r="G59" i="2" s="1"/>
  <c r="H62" i="13"/>
  <c r="I63"/>
  <c r="J63" s="1"/>
  <c r="G67" i="2" s="1"/>
  <c r="I71" i="13"/>
  <c r="J71" s="1"/>
  <c r="G75" i="2" s="1"/>
  <c r="I79" i="13"/>
  <c r="J79" s="1"/>
  <c r="G83" i="2" s="1"/>
  <c r="H84" i="13"/>
  <c r="E88" i="2"/>
  <c r="H88" i="13"/>
  <c r="E92" i="2"/>
  <c r="F111"/>
  <c r="I107" i="13"/>
  <c r="J107" s="1"/>
  <c r="G111" i="2" s="1"/>
  <c r="F133"/>
  <c r="I129" i="13"/>
  <c r="J129" s="1"/>
  <c r="G133" i="2" s="1"/>
  <c r="E38"/>
  <c r="F101"/>
  <c r="I97" i="13"/>
  <c r="J97" s="1"/>
  <c r="G101" i="2" s="1"/>
  <c r="F115"/>
  <c r="I111" i="13"/>
  <c r="J111" s="1"/>
  <c r="G115" i="2" s="1"/>
  <c r="F119"/>
  <c r="I115" i="13"/>
  <c r="J115" s="1"/>
  <c r="G119" i="2" s="1"/>
  <c r="F143"/>
  <c r="I139" i="13"/>
  <c r="J139" s="1"/>
  <c r="G143" i="2" s="1"/>
  <c r="I144" i="13"/>
  <c r="J144" s="1"/>
  <c r="G148" i="2" s="1"/>
  <c r="F148"/>
  <c r="E126"/>
  <c r="E87"/>
  <c r="H83" i="13"/>
  <c r="E118" i="2"/>
  <c r="H114" i="13"/>
  <c r="F123" i="2"/>
  <c r="I119" i="13"/>
  <c r="J119" s="1"/>
  <c r="G123" i="2" s="1"/>
  <c r="F127"/>
  <c r="I123" i="13"/>
  <c r="J123" s="1"/>
  <c r="G127" i="2" s="1"/>
  <c r="F137"/>
  <c r="I133" i="13"/>
  <c r="J133" s="1"/>
  <c r="G137" i="2" s="1"/>
  <c r="I28" i="13"/>
  <c r="J28" s="1"/>
  <c r="G32" i="2" s="1"/>
  <c r="H35" i="13"/>
  <c r="I36"/>
  <c r="J36" s="1"/>
  <c r="G40" i="2" s="1"/>
  <c r="H51" i="13"/>
  <c r="I52"/>
  <c r="J52" s="1"/>
  <c r="G56" i="2" s="1"/>
  <c r="H67" i="13"/>
  <c r="H75"/>
  <c r="I76"/>
  <c r="J76" s="1"/>
  <c r="G80" i="2" s="1"/>
  <c r="F91"/>
  <c r="I87" i="13"/>
  <c r="J87" s="1"/>
  <c r="G91" i="2" s="1"/>
  <c r="F95"/>
  <c r="I91" i="13"/>
  <c r="J91" s="1"/>
  <c r="G95" i="2" s="1"/>
  <c r="F109"/>
  <c r="I105" i="13"/>
  <c r="J105" s="1"/>
  <c r="G109" i="2" s="1"/>
  <c r="H118" i="13"/>
  <c r="E122" i="2"/>
  <c r="F131"/>
  <c r="I127" i="13"/>
  <c r="J127" s="1"/>
  <c r="G131" i="2" s="1"/>
  <c r="I147" i="13"/>
  <c r="J147" s="1"/>
  <c r="G151" i="2" s="1"/>
  <c r="F155"/>
  <c r="I151" i="13"/>
  <c r="J151" s="1"/>
  <c r="G155" i="2" s="1"/>
  <c r="E30"/>
  <c r="H5" i="13"/>
  <c r="H19"/>
  <c r="H27"/>
  <c r="H43"/>
  <c r="I44"/>
  <c r="J44" s="1"/>
  <c r="G48" i="2" s="1"/>
  <c r="I68" i="13"/>
  <c r="J68" s="1"/>
  <c r="G72" i="2" s="1"/>
  <c r="I13" i="13"/>
  <c r="J13" s="1"/>
  <c r="G17" i="2" s="1"/>
  <c r="H42" i="13"/>
  <c r="H50"/>
  <c r="I59"/>
  <c r="J59" s="1"/>
  <c r="G63" i="2" s="1"/>
  <c r="H66" i="13"/>
  <c r="H74"/>
  <c r="E90" i="2"/>
  <c r="H86" i="13"/>
  <c r="E94" i="2"/>
  <c r="H90" i="13"/>
  <c r="F99" i="2"/>
  <c r="I95" i="13"/>
  <c r="J95" s="1"/>
  <c r="G99" i="2" s="1"/>
  <c r="E108"/>
  <c r="H104" i="13"/>
  <c r="F113" i="2"/>
  <c r="I109" i="13"/>
  <c r="J109" s="1"/>
  <c r="G113" i="2" s="1"/>
  <c r="E130"/>
  <c r="H126" i="13"/>
  <c r="F141" i="2"/>
  <c r="I137" i="13"/>
  <c r="J137" s="1"/>
  <c r="G141" i="2" s="1"/>
  <c r="I106" i="13"/>
  <c r="J106" s="1"/>
  <c r="G110" i="2" s="1"/>
  <c r="F110"/>
  <c r="I130" i="13"/>
  <c r="J130" s="1"/>
  <c r="G134" i="2" s="1"/>
  <c r="F134"/>
  <c r="I138" i="13"/>
  <c r="J138" s="1"/>
  <c r="G142" i="2" s="1"/>
  <c r="F142"/>
  <c r="I96" i="13"/>
  <c r="J96" s="1"/>
  <c r="G100" i="2" s="1"/>
  <c r="F100"/>
  <c r="I136" i="13"/>
  <c r="J136" s="1"/>
  <c r="G140" i="2" s="1"/>
  <c r="F140"/>
  <c r="I94" i="13"/>
  <c r="J94" s="1"/>
  <c r="G98" i="2" s="1"/>
  <c r="F98"/>
  <c r="I102" i="13"/>
  <c r="J102" s="1"/>
  <c r="G106" i="2" s="1"/>
  <c r="F106"/>
  <c r="I110" i="13"/>
  <c r="J110" s="1"/>
  <c r="G114" i="2" s="1"/>
  <c r="F114"/>
  <c r="I134" i="13"/>
  <c r="J134" s="1"/>
  <c r="G138" i="2" s="1"/>
  <c r="F138"/>
  <c r="I142" i="13"/>
  <c r="J142" s="1"/>
  <c r="G146" i="2" s="1"/>
  <c r="F146"/>
  <c r="I100" i="13"/>
  <c r="J100" s="1"/>
  <c r="G104" i="2" s="1"/>
  <c r="F104"/>
  <c r="I116" i="13"/>
  <c r="J116" s="1"/>
  <c r="G120" i="2" s="1"/>
  <c r="F120"/>
  <c r="I124" i="13"/>
  <c r="J124" s="1"/>
  <c r="G128" i="2" s="1"/>
  <c r="F128"/>
  <c r="I140" i="13"/>
  <c r="J140" s="1"/>
  <c r="G144" i="2" s="1"/>
  <c r="F144"/>
  <c r="BB173"/>
  <c r="BC173" s="1"/>
  <c r="AK173"/>
  <c r="AL173"/>
  <c r="AV173" s="1"/>
  <c r="AX173" s="1"/>
  <c r="AJ119" l="1"/>
  <c r="AJ174"/>
  <c r="AJ184"/>
  <c r="AJ155"/>
  <c r="AJ115"/>
  <c r="AJ162"/>
  <c r="AJ182"/>
  <c r="AJ183"/>
  <c r="AJ140"/>
  <c r="AJ145"/>
  <c r="AJ160"/>
  <c r="AJ168"/>
  <c r="AJ89"/>
  <c r="AJ128"/>
  <c r="AJ60"/>
  <c r="AJ75"/>
  <c r="AJ50"/>
  <c r="AJ180"/>
  <c r="AJ185"/>
  <c r="AZ30" i="13"/>
  <c r="BA30" s="1"/>
  <c r="AD34" i="2" s="1"/>
  <c r="AT34" s="1"/>
  <c r="X10"/>
  <c r="AL184"/>
  <c r="AV184" s="1"/>
  <c r="AX184" s="1"/>
  <c r="AN184" s="1"/>
  <c r="AO184" s="1"/>
  <c r="X41"/>
  <c r="AJ41" s="1"/>
  <c r="Y21"/>
  <c r="AS21" s="1"/>
  <c r="BB168"/>
  <c r="BC168" s="1"/>
  <c r="AL168"/>
  <c r="AV168" s="1"/>
  <c r="AX168" s="1"/>
  <c r="BB182"/>
  <c r="BC182" s="1"/>
  <c r="AL182"/>
  <c r="AV182" s="1"/>
  <c r="AX182" s="1"/>
  <c r="AS10"/>
  <c r="AS9"/>
  <c r="AL180"/>
  <c r="AV180" s="1"/>
  <c r="AX180" s="1"/>
  <c r="AK180"/>
  <c r="AU180" s="1"/>
  <c r="AW180" s="1"/>
  <c r="AK160"/>
  <c r="AU160" s="1"/>
  <c r="AW160" s="1"/>
  <c r="BB160"/>
  <c r="BC160" s="1"/>
  <c r="AH101" i="13"/>
  <c r="AI101" s="1"/>
  <c r="T105" i="2" s="1"/>
  <c r="S105"/>
  <c r="P96" i="13"/>
  <c r="AQ117"/>
  <c r="AR117" s="1"/>
  <c r="Y121" i="2" s="1"/>
  <c r="AS121" s="1"/>
  <c r="AZ101" i="13"/>
  <c r="BA101" s="1"/>
  <c r="AD105" i="2" s="1"/>
  <c r="AT105" s="1"/>
  <c r="AC105"/>
  <c r="I20" i="13"/>
  <c r="J20" s="1"/>
  <c r="G24" i="2" s="1"/>
  <c r="F136"/>
  <c r="AZ9" i="13"/>
  <c r="BA9" s="1"/>
  <c r="AD13" i="2" s="1"/>
  <c r="AT13" s="1"/>
  <c r="AZ144" i="13"/>
  <c r="BA144" s="1"/>
  <c r="AD148" i="2" s="1"/>
  <c r="AT148" s="1"/>
  <c r="Q51" i="13"/>
  <c r="J55" i="2" s="1"/>
  <c r="Y67" i="13"/>
  <c r="Z67" s="1"/>
  <c r="O71" i="2" s="1"/>
  <c r="Y101" i="13"/>
  <c r="Z101" s="1"/>
  <c r="O105" i="2" s="1"/>
  <c r="N105"/>
  <c r="AZ137" i="13"/>
  <c r="BA137" s="1"/>
  <c r="AD141" i="2" s="1"/>
  <c r="AT141" s="1"/>
  <c r="AZ99" i="13"/>
  <c r="BA99" s="1"/>
  <c r="AD103" i="2" s="1"/>
  <c r="AT103" s="1"/>
  <c r="I101" i="13"/>
  <c r="J101" s="1"/>
  <c r="G105" i="2" s="1"/>
  <c r="F105"/>
  <c r="AZ22" i="13"/>
  <c r="BA22" s="1"/>
  <c r="AD26" i="2" s="1"/>
  <c r="AT26" s="1"/>
  <c r="I143" i="13"/>
  <c r="J143" s="1"/>
  <c r="G147" i="2" s="1"/>
  <c r="S78"/>
  <c r="AZ122" i="13"/>
  <c r="BA122" s="1"/>
  <c r="AD126" i="2" s="1"/>
  <c r="AT126" s="1"/>
  <c r="AZ31" i="13"/>
  <c r="BA31" s="1"/>
  <c r="AD35" i="2" s="1"/>
  <c r="AT35" s="1"/>
  <c r="BT110" i="13"/>
  <c r="BD114" i="2" s="1"/>
  <c r="I12" i="13"/>
  <c r="J12" s="1"/>
  <c r="G16" i="2" s="1"/>
  <c r="F135"/>
  <c r="N152"/>
  <c r="Y114" i="13"/>
  <c r="Z114" s="1"/>
  <c r="O118" i="2" s="1"/>
  <c r="S28"/>
  <c r="AH103" i="13"/>
  <c r="AI103" s="1"/>
  <c r="T107" i="2" s="1"/>
  <c r="AZ82" i="13"/>
  <c r="BA82" s="1"/>
  <c r="AD86" i="2" s="1"/>
  <c r="AT86" s="1"/>
  <c r="AZ87" i="13"/>
  <c r="BA87" s="1"/>
  <c r="AD91" i="2" s="1"/>
  <c r="AT91" s="1"/>
  <c r="BS172" i="13"/>
  <c r="S82" i="2"/>
  <c r="AK183"/>
  <c r="AU183" s="1"/>
  <c r="AW183" s="1"/>
  <c r="Y30" i="13"/>
  <c r="Z30" s="1"/>
  <c r="O34" i="2" s="1"/>
  <c r="N98"/>
  <c r="BB98" s="1"/>
  <c r="BC98" s="1"/>
  <c r="S137"/>
  <c r="BT98" i="13"/>
  <c r="BD102" i="2" s="1"/>
  <c r="BT117" i="13"/>
  <c r="BD121" i="2" s="1"/>
  <c r="I47" i="13"/>
  <c r="J47" s="1"/>
  <c r="G51" i="2" s="1"/>
  <c r="I93" i="13"/>
  <c r="J93" s="1"/>
  <c r="G97" i="2" s="1"/>
  <c r="BS169" i="13"/>
  <c r="AH139"/>
  <c r="AI139" s="1"/>
  <c r="T143" i="2" s="1"/>
  <c r="AL143" s="1"/>
  <c r="AV143" s="1"/>
  <c r="AX143" s="1"/>
  <c r="AC138"/>
  <c r="BT75" i="13"/>
  <c r="BD79" i="2" s="1"/>
  <c r="P55" i="13"/>
  <c r="AZ66"/>
  <c r="BA66" s="1"/>
  <c r="AD70" i="2" s="1"/>
  <c r="AT70" s="1"/>
  <c r="BS77" i="13"/>
  <c r="BT54"/>
  <c r="BD58" i="2" s="1"/>
  <c r="BT57" i="13"/>
  <c r="BD61" i="2" s="1"/>
  <c r="F126"/>
  <c r="I18" i="13"/>
  <c r="J18" s="1"/>
  <c r="G22" i="2" s="1"/>
  <c r="Q67" i="13"/>
  <c r="J71" i="2" s="1"/>
  <c r="Q98" i="13"/>
  <c r="J102" i="2" s="1"/>
  <c r="X77"/>
  <c r="AQ130" i="13"/>
  <c r="AR130" s="1"/>
  <c r="Y134" i="2" s="1"/>
  <c r="AS134" s="1"/>
  <c r="BT174" i="13"/>
  <c r="BD178" i="2" s="1"/>
  <c r="BS62" i="13"/>
  <c r="BT87"/>
  <c r="BD91" i="2" s="1"/>
  <c r="BS116" i="13"/>
  <c r="BS74"/>
  <c r="AC154" i="2"/>
  <c r="BT51" i="13"/>
  <c r="BD55" i="2" s="1"/>
  <c r="P91" i="13"/>
  <c r="Q68"/>
  <c r="J72" i="2" s="1"/>
  <c r="S142"/>
  <c r="X152"/>
  <c r="AZ98" i="13"/>
  <c r="BA98" s="1"/>
  <c r="AD102" i="2" s="1"/>
  <c r="AT102" s="1"/>
  <c r="Y41" i="13"/>
  <c r="Z41" s="1"/>
  <c r="O45" i="2" s="1"/>
  <c r="AL45" s="1"/>
  <c r="AV45" s="1"/>
  <c r="AX45" s="1"/>
  <c r="AQ39" i="13"/>
  <c r="AR39" s="1"/>
  <c r="Y43" i="2" s="1"/>
  <c r="AS43" s="1"/>
  <c r="I60" i="13"/>
  <c r="J60" s="1"/>
  <c r="G64" i="2" s="1"/>
  <c r="N43"/>
  <c r="AQ92" i="13"/>
  <c r="AR92" s="1"/>
  <c r="Y96" i="2" s="1"/>
  <c r="AS96" s="1"/>
  <c r="BT106" i="13"/>
  <c r="BD110" i="2" s="1"/>
  <c r="BB162"/>
  <c r="BC162" s="1"/>
  <c r="Q59" i="13"/>
  <c r="J63" i="2" s="1"/>
  <c r="BS63" i="13"/>
  <c r="BB185" i="2"/>
  <c r="BC185" s="1"/>
  <c r="Q27" i="13"/>
  <c r="J31" i="2" s="1"/>
  <c r="BT38" i="13"/>
  <c r="BD42" i="2" s="1"/>
  <c r="BT119" i="13"/>
  <c r="BD123" i="2" s="1"/>
  <c r="X29"/>
  <c r="P51" i="13"/>
  <c r="AK162" i="2"/>
  <c r="AU162" s="1"/>
  <c r="AW162" s="1"/>
  <c r="AL162"/>
  <c r="AV162" s="1"/>
  <c r="AX162" s="1"/>
  <c r="BB174"/>
  <c r="BC174" s="1"/>
  <c r="AL174"/>
  <c r="AV174" s="1"/>
  <c r="AX174" s="1"/>
  <c r="AN174" s="1"/>
  <c r="AO174" s="1"/>
  <c r="AL183"/>
  <c r="AV183" s="1"/>
  <c r="AX183" s="1"/>
  <c r="AN183" s="1"/>
  <c r="AO183" s="1"/>
  <c r="BB183"/>
  <c r="BC183" s="1"/>
  <c r="BB184"/>
  <c r="BC184" s="1"/>
  <c r="AL185"/>
  <c r="AV185" s="1"/>
  <c r="AX185" s="1"/>
  <c r="AN185" s="1"/>
  <c r="AO185" s="1"/>
  <c r="AU185"/>
  <c r="AW185" s="1"/>
  <c r="Q119" i="13"/>
  <c r="J123" i="2" s="1"/>
  <c r="AK123" s="1"/>
  <c r="AU123" s="1"/>
  <c r="AW123" s="1"/>
  <c r="S42"/>
  <c r="X97"/>
  <c r="AC149"/>
  <c r="AZ86" i="13"/>
  <c r="BA86" s="1"/>
  <c r="AD90" i="2" s="1"/>
  <c r="AT90" s="1"/>
  <c r="BS71" i="13"/>
  <c r="BS163"/>
  <c r="BS175"/>
  <c r="AH170" i="2"/>
  <c r="BK166" i="13"/>
  <c r="BL166" s="1"/>
  <c r="AI170" i="2" s="1"/>
  <c r="AH144"/>
  <c r="BK140" i="13"/>
  <c r="BL140" s="1"/>
  <c r="AI144" i="2" s="1"/>
  <c r="I39"/>
  <c r="P35" i="13"/>
  <c r="Q35"/>
  <c r="J39" i="2" s="1"/>
  <c r="P9" i="13"/>
  <c r="I67" i="2"/>
  <c r="Q63" i="13"/>
  <c r="J67" i="2" s="1"/>
  <c r="I42"/>
  <c r="Q38" i="13"/>
  <c r="J42" i="2" s="1"/>
  <c r="F156"/>
  <c r="P59" i="13"/>
  <c r="AH61"/>
  <c r="AI61" s="1"/>
  <c r="T65" i="2" s="1"/>
  <c r="AL65" s="1"/>
  <c r="AH127" i="13"/>
  <c r="AI127" s="1"/>
  <c r="T131" i="2" s="1"/>
  <c r="AK131" s="1"/>
  <c r="AQ132" i="13"/>
  <c r="AR132" s="1"/>
  <c r="Y136" i="2" s="1"/>
  <c r="AS136" s="1"/>
  <c r="AZ15" i="13"/>
  <c r="BA15" s="1"/>
  <c r="AD19" i="2" s="1"/>
  <c r="AT19" s="1"/>
  <c r="BS90" i="13"/>
  <c r="BT36"/>
  <c r="BD40" i="2" s="1"/>
  <c r="BT48" i="13"/>
  <c r="BD52" i="2" s="1"/>
  <c r="BS41" i="13"/>
  <c r="BT149"/>
  <c r="BD153" i="2" s="1"/>
  <c r="Q13" i="13"/>
  <c r="J17" i="2" s="1"/>
  <c r="AH178"/>
  <c r="BK174" i="13"/>
  <c r="BL174" s="1"/>
  <c r="AI178" i="2" s="1"/>
  <c r="X114"/>
  <c r="AQ110" i="13"/>
  <c r="AR110" s="1"/>
  <c r="Y114" i="2" s="1"/>
  <c r="AS114" s="1"/>
  <c r="Y57" i="13"/>
  <c r="Z57" s="1"/>
  <c r="O61" i="2" s="1"/>
  <c r="AQ125" i="13"/>
  <c r="AR125" s="1"/>
  <c r="Y129" i="2" s="1"/>
  <c r="AS129" s="1"/>
  <c r="AQ33" i="13"/>
  <c r="AR33" s="1"/>
  <c r="Y37" i="2" s="1"/>
  <c r="AS37" s="1"/>
  <c r="AZ14" i="13"/>
  <c r="BA14" s="1"/>
  <c r="AD18" i="2" s="1"/>
  <c r="AT18" s="1"/>
  <c r="AZ4" i="13"/>
  <c r="BA4" s="1"/>
  <c r="BS66"/>
  <c r="I136" i="2"/>
  <c r="Q132" i="13"/>
  <c r="J136" i="2" s="1"/>
  <c r="P132" i="13"/>
  <c r="AH158" i="2"/>
  <c r="BK154" i="13"/>
  <c r="BL154" s="1"/>
  <c r="AI158" i="2" s="1"/>
  <c r="AH117"/>
  <c r="BK113" i="13"/>
  <c r="BL113" s="1"/>
  <c r="AI117" i="2" s="1"/>
  <c r="I52"/>
  <c r="P48" i="13"/>
  <c r="N95" i="2"/>
  <c r="Y91" i="13"/>
  <c r="Z91" s="1"/>
  <c r="O95" i="2" s="1"/>
  <c r="P119" i="13"/>
  <c r="Y28"/>
  <c r="Z28" s="1"/>
  <c r="O32" i="2" s="1"/>
  <c r="AH89" i="13"/>
  <c r="AI89" s="1"/>
  <c r="T93" i="2" s="1"/>
  <c r="AZ8" i="13"/>
  <c r="BA8" s="1"/>
  <c r="AD12" i="2" s="1"/>
  <c r="AT12" s="1"/>
  <c r="BS179" i="13"/>
  <c r="BS80"/>
  <c r="BT47"/>
  <c r="BD51" i="2" s="1"/>
  <c r="BS50" i="13"/>
  <c r="S149" i="2"/>
  <c r="AH145" i="13"/>
  <c r="AI145" s="1"/>
  <c r="T149" i="2" s="1"/>
  <c r="AH135"/>
  <c r="BK131" i="13"/>
  <c r="BL131" s="1"/>
  <c r="AI135" i="2" s="1"/>
  <c r="AL135" s="1"/>
  <c r="AV135" s="1"/>
  <c r="AX135" s="1"/>
  <c r="P67" i="13"/>
  <c r="F152" i="2"/>
  <c r="F132"/>
  <c r="F96"/>
  <c r="I117" i="13"/>
  <c r="J117" s="1"/>
  <c r="G121" i="2" s="1"/>
  <c r="Y68" i="13"/>
  <c r="Z68" s="1"/>
  <c r="O72" i="2" s="1"/>
  <c r="N19"/>
  <c r="AQ60" i="13"/>
  <c r="AR60" s="1"/>
  <c r="Y64" i="2" s="1"/>
  <c r="AS64" s="1"/>
  <c r="AZ7" i="13"/>
  <c r="BA7" s="1"/>
  <c r="AD11" i="2" s="1"/>
  <c r="AT11" s="1"/>
  <c r="BT136" i="13"/>
  <c r="BD140" i="2" s="1"/>
  <c r="BS148" i="13"/>
  <c r="AK184" i="2"/>
  <c r="I46"/>
  <c r="P42" i="13"/>
  <c r="Q42"/>
  <c r="J46" i="2" s="1"/>
  <c r="S54"/>
  <c r="AH50" i="13"/>
  <c r="AI50" s="1"/>
  <c r="T54" i="2" s="1"/>
  <c r="BT150" i="13"/>
  <c r="BD154" i="2" s="1"/>
  <c r="BS129" i="13"/>
  <c r="BS96"/>
  <c r="N125" i="2"/>
  <c r="Y121" i="13"/>
  <c r="Z121" s="1"/>
  <c r="O125" i="2" s="1"/>
  <c r="N138"/>
  <c r="Y134" i="13"/>
  <c r="Z134" s="1"/>
  <c r="O138" i="2" s="1"/>
  <c r="AH166"/>
  <c r="BK162" i="13"/>
  <c r="BL162" s="1"/>
  <c r="AI166" i="2" s="1"/>
  <c r="S122"/>
  <c r="AH118" i="13"/>
  <c r="AI118" s="1"/>
  <c r="T122" i="2" s="1"/>
  <c r="S125"/>
  <c r="AH121" i="13"/>
  <c r="AI121" s="1"/>
  <c r="T125" i="2" s="1"/>
  <c r="P13" i="13"/>
  <c r="AH154" i="2"/>
  <c r="BK150" i="13"/>
  <c r="BL150" s="1"/>
  <c r="AI154" i="2" s="1"/>
  <c r="AK154" s="1"/>
  <c r="AU154" s="1"/>
  <c r="AW154" s="1"/>
  <c r="I70"/>
  <c r="Q66" i="13"/>
  <c r="J70" i="2" s="1"/>
  <c r="P65" i="13"/>
  <c r="AH67"/>
  <c r="AI67" s="1"/>
  <c r="T71" i="2" s="1"/>
  <c r="N136"/>
  <c r="Y132" i="13"/>
  <c r="Z132" s="1"/>
  <c r="O136" i="2" s="1"/>
  <c r="AH134"/>
  <c r="BK130" i="13"/>
  <c r="BL130" s="1"/>
  <c r="AI134" i="2" s="1"/>
  <c r="Q48" i="13"/>
  <c r="J52" i="2" s="1"/>
  <c r="AL89"/>
  <c r="AV89" s="1"/>
  <c r="AX89" s="1"/>
  <c r="AL60"/>
  <c r="AV60" s="1"/>
  <c r="AX60" s="1"/>
  <c r="X27"/>
  <c r="X51"/>
  <c r="Y86"/>
  <c r="AS86" s="1"/>
  <c r="X99"/>
  <c r="X45"/>
  <c r="X86"/>
  <c r="X21"/>
  <c r="X63"/>
  <c r="X87"/>
  <c r="X32"/>
  <c r="T20"/>
  <c r="S20"/>
  <c r="S74"/>
  <c r="S58"/>
  <c r="S27"/>
  <c r="N77"/>
  <c r="N100"/>
  <c r="N70"/>
  <c r="O94"/>
  <c r="O17"/>
  <c r="N96"/>
  <c r="N16"/>
  <c r="N17"/>
  <c r="N94"/>
  <c r="N21"/>
  <c r="AK41"/>
  <c r="AU41" s="1"/>
  <c r="AW41" s="1"/>
  <c r="AL41"/>
  <c r="AV41" s="1"/>
  <c r="AX41" s="1"/>
  <c r="AL27"/>
  <c r="AV27" s="1"/>
  <c r="AX27" s="1"/>
  <c r="AL119"/>
  <c r="AV119" s="1"/>
  <c r="AX119" s="1"/>
  <c r="AL155"/>
  <c r="AV155" s="1"/>
  <c r="AX155" s="1"/>
  <c r="AL140"/>
  <c r="AV140" s="1"/>
  <c r="AX140" s="1"/>
  <c r="AK60"/>
  <c r="AU60" s="1"/>
  <c r="AW60" s="1"/>
  <c r="AN60" s="1"/>
  <c r="AO60" s="1"/>
  <c r="AL50"/>
  <c r="AV50" s="1"/>
  <c r="AX50" s="1"/>
  <c r="AL75"/>
  <c r="AV75" s="1"/>
  <c r="AX75" s="1"/>
  <c r="BS107" i="13"/>
  <c r="BT49"/>
  <c r="BD53" i="2" s="1"/>
  <c r="BS180" i="13"/>
  <c r="BS146"/>
  <c r="BT123"/>
  <c r="BD127" i="2" s="1"/>
  <c r="BS60" i="13"/>
  <c r="BT139"/>
  <c r="BD143" i="2" s="1"/>
  <c r="BT113" i="13"/>
  <c r="BD117" i="2" s="1"/>
  <c r="BT127" i="13"/>
  <c r="BD131" i="2" s="1"/>
  <c r="BT143" i="13"/>
  <c r="BD147" i="2" s="1"/>
  <c r="BT52" i="13"/>
  <c r="BD56" i="2" s="1"/>
  <c r="BS176" i="13"/>
  <c r="BS92"/>
  <c r="BS178"/>
  <c r="BT99"/>
  <c r="BD103" i="2" s="1"/>
  <c r="BS112" i="13"/>
  <c r="BS135"/>
  <c r="BT101"/>
  <c r="BD105" i="2" s="1"/>
  <c r="BS165" i="13"/>
  <c r="BS125"/>
  <c r="BS133"/>
  <c r="BS126"/>
  <c r="BS65"/>
  <c r="BS157"/>
  <c r="BS83"/>
  <c r="BS97"/>
  <c r="BT53"/>
  <c r="BD57" i="2" s="1"/>
  <c r="BS108" i="13"/>
  <c r="BS161"/>
  <c r="BS177"/>
  <c r="BT124"/>
  <c r="BD128" i="2" s="1"/>
  <c r="BS79" i="13"/>
  <c r="BS120"/>
  <c r="BT152"/>
  <c r="BD156" i="2" s="1"/>
  <c r="BT134" i="13"/>
  <c r="BD138" i="2" s="1"/>
  <c r="BT109" i="13"/>
  <c r="BD113" i="2" s="1"/>
  <c r="BS40" i="13"/>
  <c r="BS86"/>
  <c r="BT114"/>
  <c r="BD118" i="2" s="1"/>
  <c r="BS70" i="13"/>
  <c r="BS111"/>
  <c r="BT100"/>
  <c r="BD104" i="2" s="1"/>
  <c r="BS156" i="13"/>
  <c r="BS168"/>
  <c r="BT132"/>
  <c r="BD136" i="2" s="1"/>
  <c r="BT147" i="13"/>
  <c r="BD151" i="2" s="1"/>
  <c r="BT103" i="13"/>
  <c r="BD107" i="2" s="1"/>
  <c r="BT173" i="13"/>
  <c r="BD177" i="2" s="1"/>
  <c r="BT144" i="13"/>
  <c r="BD148" i="2" s="1"/>
  <c r="BT115" i="13"/>
  <c r="BD119" i="2" s="1"/>
  <c r="AN160"/>
  <c r="AO160" s="1"/>
  <c r="AL98"/>
  <c r="AV98" s="1"/>
  <c r="AX98" s="1"/>
  <c r="BK161" i="13"/>
  <c r="BL161" s="1"/>
  <c r="AI165" i="2" s="1"/>
  <c r="AH165"/>
  <c r="AJ165" s="1"/>
  <c r="AH176"/>
  <c r="BK172" i="13"/>
  <c r="BL172" s="1"/>
  <c r="AI176" i="2" s="1"/>
  <c r="AH90"/>
  <c r="BK86" i="13"/>
  <c r="BL86" s="1"/>
  <c r="AI90" i="2" s="1"/>
  <c r="AH62"/>
  <c r="BK58" i="13"/>
  <c r="BL58" s="1"/>
  <c r="AI62" i="2" s="1"/>
  <c r="AH29"/>
  <c r="BK25" i="13"/>
  <c r="BL25" s="1"/>
  <c r="AI29" i="2" s="1"/>
  <c r="AH82"/>
  <c r="BK78" i="13"/>
  <c r="BL78" s="1"/>
  <c r="AI82" i="2" s="1"/>
  <c r="AH9"/>
  <c r="BK5" i="13"/>
  <c r="BL5" s="1"/>
  <c r="AI9" i="2" s="1"/>
  <c r="AH69"/>
  <c r="BK65" i="13"/>
  <c r="BL65" s="1"/>
  <c r="AI69" i="2" s="1"/>
  <c r="BK18" i="13"/>
  <c r="BL18" s="1"/>
  <c r="AI22" i="2" s="1"/>
  <c r="AH22"/>
  <c r="AH107"/>
  <c r="BK103" i="13"/>
  <c r="BL103" s="1"/>
  <c r="AI107" i="2" s="1"/>
  <c r="AH164"/>
  <c r="BK160" i="13"/>
  <c r="BL160" s="1"/>
  <c r="AI164" i="2" s="1"/>
  <c r="AH102"/>
  <c r="BK98" i="13"/>
  <c r="BL98" s="1"/>
  <c r="AI102" i="2" s="1"/>
  <c r="AH48"/>
  <c r="BK44" i="13"/>
  <c r="BL44" s="1"/>
  <c r="AI48" i="2" s="1"/>
  <c r="BK157" i="13"/>
  <c r="BL157" s="1"/>
  <c r="AI161" i="2" s="1"/>
  <c r="AH161"/>
  <c r="BK146" i="13"/>
  <c r="BL146" s="1"/>
  <c r="AI150" i="2" s="1"/>
  <c r="AH150"/>
  <c r="BK72" i="13"/>
  <c r="BL72" s="1"/>
  <c r="AI76" i="2" s="1"/>
  <c r="AH76"/>
  <c r="BK109" i="13"/>
  <c r="BL109" s="1"/>
  <c r="AI113" i="2" s="1"/>
  <c r="AH113"/>
  <c r="AH68"/>
  <c r="BK64" i="13"/>
  <c r="BL64" s="1"/>
  <c r="AI68" i="2" s="1"/>
  <c r="AH21"/>
  <c r="BK17" i="13"/>
  <c r="BL17" s="1"/>
  <c r="AI21" i="2" s="1"/>
  <c r="AK21" s="1"/>
  <c r="AU21" s="1"/>
  <c r="AW21" s="1"/>
  <c r="AH156"/>
  <c r="BK152" i="13"/>
  <c r="BL152" s="1"/>
  <c r="AI156" i="2" s="1"/>
  <c r="AH167"/>
  <c r="BK163" i="13"/>
  <c r="BL163" s="1"/>
  <c r="AI167" i="2" s="1"/>
  <c r="AH104"/>
  <c r="BK100" i="13"/>
  <c r="BL100" s="1"/>
  <c r="AI104" i="2" s="1"/>
  <c r="AK104" s="1"/>
  <c r="AH97"/>
  <c r="BK93" i="13"/>
  <c r="BL93" s="1"/>
  <c r="AI97" i="2" s="1"/>
  <c r="AH44"/>
  <c r="BK40" i="13"/>
  <c r="BL40" s="1"/>
  <c r="AI44" i="2" s="1"/>
  <c r="AH153"/>
  <c r="BK149" i="13"/>
  <c r="BL149" s="1"/>
  <c r="AI153" i="2" s="1"/>
  <c r="AH147"/>
  <c r="BK143" i="13"/>
  <c r="BL143" s="1"/>
  <c r="AI147" i="2" s="1"/>
  <c r="AH59"/>
  <c r="BK55" i="13"/>
  <c r="BL55" s="1"/>
  <c r="AI59" i="2" s="1"/>
  <c r="AH25"/>
  <c r="BK21" i="13"/>
  <c r="BL21" s="1"/>
  <c r="AI25" i="2" s="1"/>
  <c r="AH74"/>
  <c r="BK70" i="13"/>
  <c r="BL70" s="1"/>
  <c r="AI74" i="2" s="1"/>
  <c r="AK74" s="1"/>
  <c r="AH151"/>
  <c r="BK147" i="13"/>
  <c r="BL147" s="1"/>
  <c r="AI151" i="2" s="1"/>
  <c r="AH112"/>
  <c r="BK108" i="13"/>
  <c r="BL108" s="1"/>
  <c r="AI112" i="2" s="1"/>
  <c r="AH56"/>
  <c r="BK52" i="13"/>
  <c r="BL52" s="1"/>
  <c r="AI56" i="2" s="1"/>
  <c r="AH15"/>
  <c r="BK11" i="13"/>
  <c r="BL11" s="1"/>
  <c r="AI15" i="2" s="1"/>
  <c r="AH101"/>
  <c r="BK97" i="13"/>
  <c r="BL97" s="1"/>
  <c r="AI101" i="2" s="1"/>
  <c r="AH92"/>
  <c r="BK88" i="13"/>
  <c r="BL88" s="1"/>
  <c r="AI92" i="2" s="1"/>
  <c r="AH35"/>
  <c r="BK31" i="13"/>
  <c r="BL31" s="1"/>
  <c r="AI35" i="2" s="1"/>
  <c r="AH138"/>
  <c r="BK134" i="13"/>
  <c r="BL134" s="1"/>
  <c r="AI138" i="2" s="1"/>
  <c r="AH146"/>
  <c r="BK142" i="13"/>
  <c r="BL142" s="1"/>
  <c r="AI146" i="2" s="1"/>
  <c r="AK146" s="1"/>
  <c r="AU146" s="1"/>
  <c r="AW146" s="1"/>
  <c r="AH121"/>
  <c r="BK117" i="13"/>
  <c r="BL117" s="1"/>
  <c r="AI121" i="2" s="1"/>
  <c r="AH57"/>
  <c r="BK53" i="13"/>
  <c r="BL53" s="1"/>
  <c r="AI57" i="2" s="1"/>
  <c r="AH49"/>
  <c r="BK45" i="13"/>
  <c r="BL45" s="1"/>
  <c r="AI49" i="2" s="1"/>
  <c r="AH163"/>
  <c r="BK159" i="13"/>
  <c r="BL159" s="1"/>
  <c r="AI163" i="2" s="1"/>
  <c r="BK42" i="13"/>
  <c r="BL42" s="1"/>
  <c r="AI46" i="2" s="1"/>
  <c r="AH46"/>
  <c r="AH100"/>
  <c r="BK96" i="13"/>
  <c r="BL96" s="1"/>
  <c r="AI100" i="2" s="1"/>
  <c r="AL100" s="1"/>
  <c r="AV100" s="1"/>
  <c r="AX100" s="1"/>
  <c r="AH26"/>
  <c r="BK22" i="13"/>
  <c r="BL22" s="1"/>
  <c r="AI26" i="2" s="1"/>
  <c r="AH66"/>
  <c r="BK62" i="13"/>
  <c r="BL62" s="1"/>
  <c r="AI66" i="2" s="1"/>
  <c r="AH33"/>
  <c r="BK29" i="13"/>
  <c r="BL29" s="1"/>
  <c r="AI33" i="2" s="1"/>
  <c r="AH133"/>
  <c r="BK129" i="13"/>
  <c r="BL129" s="1"/>
  <c r="AI133" i="2" s="1"/>
  <c r="BK110" i="13"/>
  <c r="BL110" s="1"/>
  <c r="AI114" i="2" s="1"/>
  <c r="AK114" s="1"/>
  <c r="AU114" s="1"/>
  <c r="AW114" s="1"/>
  <c r="AH114"/>
  <c r="AH79"/>
  <c r="BK75" i="13"/>
  <c r="BL75" s="1"/>
  <c r="AI79" i="2" s="1"/>
  <c r="BK4" i="13"/>
  <c r="BL4" s="1"/>
  <c r="AH127" i="2"/>
  <c r="BK123" i="13"/>
  <c r="BL123" s="1"/>
  <c r="AI127" i="2" s="1"/>
  <c r="AH55"/>
  <c r="BK51" i="13"/>
  <c r="BL51" s="1"/>
  <c r="AI55" i="2" s="1"/>
  <c r="AH148"/>
  <c r="BK144" i="13"/>
  <c r="BL144" s="1"/>
  <c r="AI148" i="2" s="1"/>
  <c r="AL148" s="1"/>
  <c r="AV148" s="1"/>
  <c r="AX148" s="1"/>
  <c r="AH85"/>
  <c r="BK81" i="13"/>
  <c r="BL81" s="1"/>
  <c r="AI85" i="2" s="1"/>
  <c r="AH37"/>
  <c r="BK33" i="13"/>
  <c r="BL33" s="1"/>
  <c r="AI37" i="2" s="1"/>
  <c r="AH94"/>
  <c r="BK90" i="13"/>
  <c r="BL90" s="1"/>
  <c r="AI94" i="2" s="1"/>
  <c r="AH54"/>
  <c r="BK50" i="13"/>
  <c r="BL50" s="1"/>
  <c r="AI54" i="2" s="1"/>
  <c r="AH43"/>
  <c r="BK39" i="13"/>
  <c r="BL39" s="1"/>
  <c r="AI43" i="2" s="1"/>
  <c r="AK43" s="1"/>
  <c r="AU43" s="1"/>
  <c r="AW43" s="1"/>
  <c r="AH80"/>
  <c r="BK76" i="13"/>
  <c r="BL76" s="1"/>
  <c r="AI80" i="2" s="1"/>
  <c r="AH20"/>
  <c r="BK16" i="13"/>
  <c r="BL16" s="1"/>
  <c r="AI20" i="2" s="1"/>
  <c r="AH126"/>
  <c r="BK122" i="13"/>
  <c r="BL122" s="1"/>
  <c r="AI126" i="2" s="1"/>
  <c r="AH64"/>
  <c r="BK60" i="13"/>
  <c r="BL60" s="1"/>
  <c r="AI64" i="2" s="1"/>
  <c r="BK177" i="13"/>
  <c r="BL177" s="1"/>
  <c r="AI181" i="2" s="1"/>
  <c r="AH181"/>
  <c r="AH157"/>
  <c r="BK153" i="13"/>
  <c r="BL153" s="1"/>
  <c r="AI157" i="2" s="1"/>
  <c r="AL157" s="1"/>
  <c r="AV157" s="1"/>
  <c r="AX157" s="1"/>
  <c r="AH132"/>
  <c r="BK128" i="13"/>
  <c r="BL128" s="1"/>
  <c r="AI132" i="2" s="1"/>
  <c r="AL132" s="1"/>
  <c r="AV132" s="1"/>
  <c r="AX132" s="1"/>
  <c r="AH110"/>
  <c r="BK106" i="13"/>
  <c r="BL106" s="1"/>
  <c r="AI110" i="2" s="1"/>
  <c r="AH78"/>
  <c r="BK74" i="13"/>
  <c r="BL74" s="1"/>
  <c r="AI78" i="2" s="1"/>
  <c r="AH172"/>
  <c r="BK168" i="13"/>
  <c r="BL168" s="1"/>
  <c r="AI172" i="2" s="1"/>
  <c r="AH39"/>
  <c r="BK35" i="13"/>
  <c r="BL35" s="1"/>
  <c r="AI39" i="2" s="1"/>
  <c r="AH84"/>
  <c r="BK80" i="13"/>
  <c r="BL80" s="1"/>
  <c r="AI84" i="2" s="1"/>
  <c r="AH36"/>
  <c r="BK32" i="13"/>
  <c r="BL32" s="1"/>
  <c r="AI36" i="2" s="1"/>
  <c r="BK155" i="13"/>
  <c r="BL155" s="1"/>
  <c r="AI159" i="2" s="1"/>
  <c r="AH159"/>
  <c r="BK89" i="13"/>
  <c r="BL89" s="1"/>
  <c r="AI93" i="2" s="1"/>
  <c r="AH93"/>
  <c r="AH51"/>
  <c r="BK47" i="13"/>
  <c r="BL47" s="1"/>
  <c r="AI51" i="2" s="1"/>
  <c r="AH12"/>
  <c r="BK8" i="13"/>
  <c r="BL8" s="1"/>
  <c r="AI12" i="2" s="1"/>
  <c r="BK116" i="13"/>
  <c r="BL116" s="1"/>
  <c r="AI120" i="2" s="1"/>
  <c r="AK120" s="1"/>
  <c r="AU120" s="1"/>
  <c r="AW120" s="1"/>
  <c r="AH120"/>
  <c r="AH11"/>
  <c r="BK7" i="13"/>
  <c r="BL7" s="1"/>
  <c r="AI11" i="2" s="1"/>
  <c r="AH111"/>
  <c r="BK107" i="13"/>
  <c r="BL107" s="1"/>
  <c r="AI111" i="2" s="1"/>
  <c r="AH61"/>
  <c r="BK57" i="13"/>
  <c r="BL57" s="1"/>
  <c r="AI61" i="2" s="1"/>
  <c r="BK173" i="13"/>
  <c r="BL173" s="1"/>
  <c r="AI177" i="2" s="1"/>
  <c r="AH177"/>
  <c r="AH152"/>
  <c r="BK148" i="13"/>
  <c r="BL148" s="1"/>
  <c r="AI152" i="2" s="1"/>
  <c r="AL152" s="1"/>
  <c r="AV152" s="1"/>
  <c r="AX152" s="1"/>
  <c r="AH130"/>
  <c r="BK126" i="13"/>
  <c r="BL126" s="1"/>
  <c r="AI130" i="2" s="1"/>
  <c r="AH32"/>
  <c r="BK28" i="13"/>
  <c r="BL28" s="1"/>
  <c r="AI32" i="2" s="1"/>
  <c r="AH99"/>
  <c r="BK95" i="13"/>
  <c r="BL95" s="1"/>
  <c r="AI99" i="2" s="1"/>
  <c r="AH17"/>
  <c r="BK13" i="13"/>
  <c r="BL13" s="1"/>
  <c r="AI17" i="2" s="1"/>
  <c r="AH28"/>
  <c r="BK24" i="13"/>
  <c r="BL24" s="1"/>
  <c r="AI28" i="2" s="1"/>
  <c r="AH19"/>
  <c r="BK15" i="13"/>
  <c r="BL15" s="1"/>
  <c r="AI19" i="2" s="1"/>
  <c r="BK49" i="13"/>
  <c r="BL49" s="1"/>
  <c r="AI53" i="2" s="1"/>
  <c r="AH53"/>
  <c r="AH179"/>
  <c r="AJ179" s="1"/>
  <c r="BK175" i="13"/>
  <c r="BL175" s="1"/>
  <c r="AI179" i="2" s="1"/>
  <c r="AH58"/>
  <c r="BK54" i="13"/>
  <c r="BL54" s="1"/>
  <c r="AI58" i="2" s="1"/>
  <c r="BK165" i="13"/>
  <c r="BL165" s="1"/>
  <c r="AI169" i="2" s="1"/>
  <c r="AH169"/>
  <c r="AH118"/>
  <c r="BK114" i="13"/>
  <c r="BL114" s="1"/>
  <c r="AI118" i="2" s="1"/>
  <c r="AH91"/>
  <c r="BK87" i="13"/>
  <c r="BL87" s="1"/>
  <c r="AI91" i="2" s="1"/>
  <c r="AH63"/>
  <c r="BK59" i="13"/>
  <c r="BL59" s="1"/>
  <c r="AI63" i="2" s="1"/>
  <c r="AH31"/>
  <c r="BK27" i="13"/>
  <c r="BL27" s="1"/>
  <c r="AI31" i="2" s="1"/>
  <c r="AH136"/>
  <c r="BK132" i="13"/>
  <c r="BL132" s="1"/>
  <c r="AI136" i="2" s="1"/>
  <c r="AH95"/>
  <c r="BK91" i="13"/>
  <c r="BL91" s="1"/>
  <c r="AI95" i="2" s="1"/>
  <c r="AH13"/>
  <c r="BK9" i="13"/>
  <c r="BL9" s="1"/>
  <c r="AI13" i="2" s="1"/>
  <c r="AH70"/>
  <c r="BK66" i="13"/>
  <c r="BL66" s="1"/>
  <c r="AI70" i="2" s="1"/>
  <c r="AH23"/>
  <c r="BK19" i="13"/>
  <c r="BL19" s="1"/>
  <c r="AI23" i="2" s="1"/>
  <c r="BK133" i="13"/>
  <c r="BL133" s="1"/>
  <c r="AI137" i="2" s="1"/>
  <c r="AL137" s="1"/>
  <c r="AV137" s="1"/>
  <c r="AX137" s="1"/>
  <c r="AH137"/>
  <c r="BK171" i="13"/>
  <c r="BL171" s="1"/>
  <c r="AI175" i="2" s="1"/>
  <c r="AH175"/>
  <c r="AH171"/>
  <c r="BK167" i="13"/>
  <c r="BL167" s="1"/>
  <c r="AI171" i="2" s="1"/>
  <c r="AH109"/>
  <c r="BK105" i="13"/>
  <c r="BL105" s="1"/>
  <c r="AI109" i="2" s="1"/>
  <c r="AL109" s="1"/>
  <c r="AV109" s="1"/>
  <c r="AX109" s="1"/>
  <c r="AH47"/>
  <c r="BK43" i="13"/>
  <c r="BL43" s="1"/>
  <c r="AI47" i="2" s="1"/>
  <c r="AH103"/>
  <c r="BK99" i="13"/>
  <c r="BL99" s="1"/>
  <c r="AI103" i="2" s="1"/>
  <c r="AH52"/>
  <c r="BK48" i="13"/>
  <c r="BL48" s="1"/>
  <c r="AI52" i="2" s="1"/>
  <c r="AK96"/>
  <c r="AU96" s="1"/>
  <c r="AW96" s="1"/>
  <c r="BB60"/>
  <c r="BC60" s="1"/>
  <c r="Q78" i="1"/>
  <c r="Q8"/>
  <c r="P73"/>
  <c r="Q87"/>
  <c r="Q95"/>
  <c r="Q55"/>
  <c r="P57"/>
  <c r="Q81"/>
  <c r="Q70"/>
  <c r="Q14"/>
  <c r="P44"/>
  <c r="Q76"/>
  <c r="P51"/>
  <c r="Q43"/>
  <c r="Q60"/>
  <c r="Q37"/>
  <c r="Q49"/>
  <c r="Q9"/>
  <c r="P34"/>
  <c r="Q93"/>
  <c r="P90"/>
  <c r="Q20"/>
  <c r="Q12"/>
  <c r="AL77" i="2"/>
  <c r="AV77" s="1"/>
  <c r="AX77" s="1"/>
  <c r="AK89"/>
  <c r="AU89" s="1"/>
  <c r="AW89" s="1"/>
  <c r="AL10"/>
  <c r="BB41"/>
  <c r="BC41" s="1"/>
  <c r="AL128"/>
  <c r="AV128" s="1"/>
  <c r="AX128" s="1"/>
  <c r="AL115"/>
  <c r="AV115" s="1"/>
  <c r="AX115" s="1"/>
  <c r="AK75"/>
  <c r="AU75" s="1"/>
  <c r="AW75" s="1"/>
  <c r="AK115"/>
  <c r="AU115" s="1"/>
  <c r="AW115" s="1"/>
  <c r="BB75"/>
  <c r="BC75" s="1"/>
  <c r="BB89"/>
  <c r="BC89" s="1"/>
  <c r="AC81"/>
  <c r="AZ77" i="13"/>
  <c r="BA77" s="1"/>
  <c r="AD81" i="2" s="1"/>
  <c r="AT81" s="1"/>
  <c r="AC15"/>
  <c r="AZ11" i="13"/>
  <c r="BA11" s="1"/>
  <c r="AD15" i="2" s="1"/>
  <c r="AT15" s="1"/>
  <c r="AC17"/>
  <c r="AZ13" i="13"/>
  <c r="BA13" s="1"/>
  <c r="AD17" i="2" s="1"/>
  <c r="AT17" s="1"/>
  <c r="AC79"/>
  <c r="AZ75" i="13"/>
  <c r="BA75" s="1"/>
  <c r="AD79" i="2" s="1"/>
  <c r="AT79" s="1"/>
  <c r="AC82"/>
  <c r="AZ78" i="13"/>
  <c r="BA78" s="1"/>
  <c r="AD82" i="2" s="1"/>
  <c r="AT82" s="1"/>
  <c r="AC117"/>
  <c r="AZ113" i="13"/>
  <c r="BA113" s="1"/>
  <c r="AD117" i="2" s="1"/>
  <c r="AT117" s="1"/>
  <c r="AC28"/>
  <c r="AZ24" i="13"/>
  <c r="BA24" s="1"/>
  <c r="AD28" i="2" s="1"/>
  <c r="AT28" s="1"/>
  <c r="AC136"/>
  <c r="AZ132" i="13"/>
  <c r="BA132" s="1"/>
  <c r="AD136" i="2" s="1"/>
  <c r="AT136" s="1"/>
  <c r="AC10"/>
  <c r="AZ6" i="13"/>
  <c r="BA6" s="1"/>
  <c r="AD10" i="2" s="1"/>
  <c r="AC121"/>
  <c r="AZ117" i="13"/>
  <c r="BA117" s="1"/>
  <c r="AD121" i="2" s="1"/>
  <c r="AZ135" i="13"/>
  <c r="BA135" s="1"/>
  <c r="AD139" i="2" s="1"/>
  <c r="AT139" s="1"/>
  <c r="AC139"/>
  <c r="AC48"/>
  <c r="AZ44" i="13"/>
  <c r="BA44" s="1"/>
  <c r="AD48" i="2" s="1"/>
  <c r="AT48" s="1"/>
  <c r="AC71"/>
  <c r="AZ67" i="13"/>
  <c r="BA67" s="1"/>
  <c r="AD71" i="2" s="1"/>
  <c r="AT71" s="1"/>
  <c r="AC67"/>
  <c r="AZ63" i="13"/>
  <c r="BA63" s="1"/>
  <c r="AD67" i="2" s="1"/>
  <c r="AT67" s="1"/>
  <c r="AC38"/>
  <c r="AZ34" i="13"/>
  <c r="BA34" s="1"/>
  <c r="AD38" i="2" s="1"/>
  <c r="AT38" s="1"/>
  <c r="AC30"/>
  <c r="AZ26" i="13"/>
  <c r="BA26" s="1"/>
  <c r="AD30" i="2" s="1"/>
  <c r="AT30" s="1"/>
  <c r="AC151"/>
  <c r="AZ147" i="13"/>
  <c r="BA147" s="1"/>
  <c r="AD151" i="2" s="1"/>
  <c r="AT151" s="1"/>
  <c r="AC65"/>
  <c r="AZ61" i="13"/>
  <c r="BA61" s="1"/>
  <c r="AD65" i="2" s="1"/>
  <c r="AZ125" i="13"/>
  <c r="BA125" s="1"/>
  <c r="AD129" i="2" s="1"/>
  <c r="AT129" s="1"/>
  <c r="AC129"/>
  <c r="AC156"/>
  <c r="AZ152" i="13"/>
  <c r="BA152" s="1"/>
  <c r="AD156" i="2" s="1"/>
  <c r="AT156" s="1"/>
  <c r="AC66"/>
  <c r="AZ62" i="13"/>
  <c r="BA62" s="1"/>
  <c r="AD66" i="2" s="1"/>
  <c r="AT66" s="1"/>
  <c r="AZ121" i="13"/>
  <c r="BA121" s="1"/>
  <c r="AD125" i="2" s="1"/>
  <c r="AT125" s="1"/>
  <c r="AC125"/>
  <c r="AC87"/>
  <c r="AZ83" i="13"/>
  <c r="BA83" s="1"/>
  <c r="AD87" i="2" s="1"/>
  <c r="AT87" s="1"/>
  <c r="AC99"/>
  <c r="AZ95" i="13"/>
  <c r="BA95" s="1"/>
  <c r="AD99" i="2" s="1"/>
  <c r="AT99" s="1"/>
  <c r="AC59"/>
  <c r="AZ55" i="13"/>
  <c r="BA55" s="1"/>
  <c r="AD59" i="2" s="1"/>
  <c r="AT59" s="1"/>
  <c r="AZ18" i="13"/>
  <c r="BA18" s="1"/>
  <c r="AD22" i="2" s="1"/>
  <c r="AT22" s="1"/>
  <c r="AC22"/>
  <c r="AC85"/>
  <c r="AZ81" i="13"/>
  <c r="BA81" s="1"/>
  <c r="AD85" i="2" s="1"/>
  <c r="AT85" s="1"/>
  <c r="AC53"/>
  <c r="AZ49" i="13"/>
  <c r="BA49" s="1"/>
  <c r="AD53" i="2" s="1"/>
  <c r="AC54"/>
  <c r="AZ50" i="13"/>
  <c r="BA50" s="1"/>
  <c r="AD54" i="2" s="1"/>
  <c r="AT54" s="1"/>
  <c r="AC112"/>
  <c r="AZ108" i="13"/>
  <c r="BA108" s="1"/>
  <c r="AD112" i="2" s="1"/>
  <c r="AT112" s="1"/>
  <c r="AZ109" i="13"/>
  <c r="BA109" s="1"/>
  <c r="AD113" i="2" s="1"/>
  <c r="AT113" s="1"/>
  <c r="AC113"/>
  <c r="AZ79" i="13"/>
  <c r="BA79" s="1"/>
  <c r="AD83" i="2" s="1"/>
  <c r="AT83" s="1"/>
  <c r="AC83"/>
  <c r="AC46"/>
  <c r="AZ42" i="13"/>
  <c r="BA42" s="1"/>
  <c r="AD46" i="2" s="1"/>
  <c r="AT46" s="1"/>
  <c r="AC9"/>
  <c r="AZ5" i="13"/>
  <c r="BA5" s="1"/>
  <c r="AD9" i="2" s="1"/>
  <c r="AZ29" i="13"/>
  <c r="BA29" s="1"/>
  <c r="AD33" i="2" s="1"/>
  <c r="AT33" s="1"/>
  <c r="AC33"/>
  <c r="AC88"/>
  <c r="AZ84" i="13"/>
  <c r="BA84" s="1"/>
  <c r="AD88" i="2" s="1"/>
  <c r="AT88" s="1"/>
  <c r="AC44"/>
  <c r="AZ40" i="13"/>
  <c r="BA40" s="1"/>
  <c r="AD44" i="2" s="1"/>
  <c r="AT44" s="1"/>
  <c r="AC108"/>
  <c r="AZ104" i="13"/>
  <c r="BA104" s="1"/>
  <c r="AD108" i="2" s="1"/>
  <c r="AT108" s="1"/>
  <c r="AC84"/>
  <c r="AZ80" i="13"/>
  <c r="BA80" s="1"/>
  <c r="AD84" i="2" s="1"/>
  <c r="AT84" s="1"/>
  <c r="AC51"/>
  <c r="AZ47" i="13"/>
  <c r="BA47" s="1"/>
  <c r="AD51" i="2" s="1"/>
  <c r="AT51" s="1"/>
  <c r="AC56"/>
  <c r="AZ52" i="13"/>
  <c r="BA52" s="1"/>
  <c r="AD56" i="2" s="1"/>
  <c r="AT56" s="1"/>
  <c r="AQ98" i="13"/>
  <c r="AR98" s="1"/>
  <c r="Y102" i="2" s="1"/>
  <c r="AS102" s="1"/>
  <c r="AQ142" i="13"/>
  <c r="AR142" s="1"/>
  <c r="Y146" i="2" s="1"/>
  <c r="AS146" s="1"/>
  <c r="X146"/>
  <c r="X62"/>
  <c r="AQ58" i="13"/>
  <c r="AR58" s="1"/>
  <c r="Y62" i="2" s="1"/>
  <c r="AS62" s="1"/>
  <c r="X154"/>
  <c r="AQ150" i="13"/>
  <c r="AR150" s="1"/>
  <c r="Y154" i="2" s="1"/>
  <c r="AS154" s="1"/>
  <c r="X79"/>
  <c r="AQ75" i="13"/>
  <c r="AR75" s="1"/>
  <c r="Y79" i="2" s="1"/>
  <c r="AS79" s="1"/>
  <c r="BB128"/>
  <c r="BC128" s="1"/>
  <c r="BB140"/>
  <c r="BC140" s="1"/>
  <c r="X120"/>
  <c r="AQ116" i="13"/>
  <c r="AR116" s="1"/>
  <c r="Y120" i="2" s="1"/>
  <c r="AS120" s="1"/>
  <c r="X116"/>
  <c r="AQ112" i="13"/>
  <c r="AR112" s="1"/>
  <c r="Y116" i="2" s="1"/>
  <c r="AS116" s="1"/>
  <c r="X48"/>
  <c r="AQ44" i="13"/>
  <c r="AR44" s="1"/>
  <c r="Y48" i="2" s="1"/>
  <c r="AS48" s="1"/>
  <c r="X16"/>
  <c r="AQ12" i="13"/>
  <c r="AR12" s="1"/>
  <c r="Y16" i="2" s="1"/>
  <c r="AS16" s="1"/>
  <c r="X95"/>
  <c r="AQ91" i="13"/>
  <c r="AR91" s="1"/>
  <c r="Y95" i="2" s="1"/>
  <c r="AS95" s="1"/>
  <c r="AK140"/>
  <c r="X104"/>
  <c r="X156"/>
  <c r="AQ152" i="13"/>
  <c r="AR152" s="1"/>
  <c r="Y156" i="2" s="1"/>
  <c r="AS156" s="1"/>
  <c r="AQ149" i="13"/>
  <c r="AR149" s="1"/>
  <c r="Y153" i="2" s="1"/>
  <c r="AS153" s="1"/>
  <c r="X153"/>
  <c r="X55"/>
  <c r="AQ51" i="13"/>
  <c r="AR51" s="1"/>
  <c r="Y55" i="2" s="1"/>
  <c r="AS55" s="1"/>
  <c r="X131"/>
  <c r="AQ127" i="13"/>
  <c r="AR127" s="1"/>
  <c r="Y131" i="2" s="1"/>
  <c r="AS131" s="1"/>
  <c r="X23"/>
  <c r="AQ19" i="13"/>
  <c r="AR19" s="1"/>
  <c r="Y23" i="2" s="1"/>
  <c r="AS23" s="1"/>
  <c r="X44"/>
  <c r="AQ40" i="13"/>
  <c r="AR40" s="1"/>
  <c r="Y44" i="2" s="1"/>
  <c r="AS44" s="1"/>
  <c r="X92"/>
  <c r="AQ88" i="13"/>
  <c r="AR88" s="1"/>
  <c r="Y92" i="2" s="1"/>
  <c r="AS92" s="1"/>
  <c r="AQ72" i="13"/>
  <c r="AR72" s="1"/>
  <c r="Y76" i="2" s="1"/>
  <c r="AS76" s="1"/>
  <c r="X76"/>
  <c r="X33"/>
  <c r="AQ29" i="13"/>
  <c r="AR29" s="1"/>
  <c r="Y33" i="2" s="1"/>
  <c r="AS33" s="1"/>
  <c r="X42"/>
  <c r="AQ38" i="13"/>
  <c r="AR38" s="1"/>
  <c r="Y42" i="2" s="1"/>
  <c r="AS42" s="1"/>
  <c r="X133"/>
  <c r="AQ129" i="13"/>
  <c r="AR129" s="1"/>
  <c r="Y133" i="2" s="1"/>
  <c r="AS133" s="1"/>
  <c r="X71"/>
  <c r="AQ67" i="13"/>
  <c r="AR67" s="1"/>
  <c r="Y71" i="2" s="1"/>
  <c r="AS71" s="1"/>
  <c r="X30"/>
  <c r="AQ26" i="13"/>
  <c r="AR26" s="1"/>
  <c r="Y30" i="2" s="1"/>
  <c r="AS30" s="1"/>
  <c r="X39"/>
  <c r="AQ35" i="13"/>
  <c r="AR35" s="1"/>
  <c r="Y39" i="2" s="1"/>
  <c r="AS39" s="1"/>
  <c r="X70"/>
  <c r="AQ66" i="13"/>
  <c r="AR66" s="1"/>
  <c r="Y70" i="2" s="1"/>
  <c r="AS70" s="1"/>
  <c r="X81"/>
  <c r="AQ77" i="13"/>
  <c r="AR77" s="1"/>
  <c r="Y81" i="2" s="1"/>
  <c r="AS81" s="1"/>
  <c r="X35"/>
  <c r="AQ31" i="13"/>
  <c r="AR31" s="1"/>
  <c r="Y35" i="2" s="1"/>
  <c r="AS35" s="1"/>
  <c r="AQ97" i="13"/>
  <c r="AR97" s="1"/>
  <c r="Y101" i="2" s="1"/>
  <c r="AS101" s="1"/>
  <c r="X101"/>
  <c r="AQ70" i="13"/>
  <c r="AR70" s="1"/>
  <c r="Y74" i="2" s="1"/>
  <c r="AS74" s="1"/>
  <c r="X74"/>
  <c r="AQ43" i="13"/>
  <c r="AR43" s="1"/>
  <c r="Y47" i="2" s="1"/>
  <c r="AS47" s="1"/>
  <c r="X47"/>
  <c r="AK155"/>
  <c r="AU155" s="1"/>
  <c r="AW155" s="1"/>
  <c r="X125"/>
  <c r="AQ121" i="13"/>
  <c r="AR121" s="1"/>
  <c r="Y125" i="2" s="1"/>
  <c r="AS125" s="1"/>
  <c r="X18"/>
  <c r="AQ14" i="13"/>
  <c r="AR14" s="1"/>
  <c r="Y18" i="2" s="1"/>
  <c r="AS18" s="1"/>
  <c r="AQ84" i="13"/>
  <c r="AR84" s="1"/>
  <c r="Y88" i="2" s="1"/>
  <c r="AS88" s="1"/>
  <c r="X88"/>
  <c r="AQ114" i="13"/>
  <c r="AR114" s="1"/>
  <c r="Y118" i="2" s="1"/>
  <c r="AS118" s="1"/>
  <c r="X118"/>
  <c r="X40"/>
  <c r="AQ36" i="13"/>
  <c r="AR36" s="1"/>
  <c r="Y40" i="2" s="1"/>
  <c r="AS40" s="1"/>
  <c r="X66"/>
  <c r="AQ62" i="13"/>
  <c r="AR62" s="1"/>
  <c r="Y66" i="2" s="1"/>
  <c r="AS66" s="1"/>
  <c r="BB50"/>
  <c r="BC50" s="1"/>
  <c r="AK27"/>
  <c r="AU27" s="1"/>
  <c r="AW27" s="1"/>
  <c r="AK50"/>
  <c r="AU50" s="1"/>
  <c r="AW50" s="1"/>
  <c r="AL145"/>
  <c r="AV145" s="1"/>
  <c r="AX145" s="1"/>
  <c r="X117"/>
  <c r="AQ113" i="13"/>
  <c r="AR113" s="1"/>
  <c r="Y117" i="2" s="1"/>
  <c r="AS117" s="1"/>
  <c r="X57"/>
  <c r="AQ53" i="13"/>
  <c r="AR53" s="1"/>
  <c r="Y57" i="2" s="1"/>
  <c r="AS57" s="1"/>
  <c r="X20"/>
  <c r="AQ16" i="13"/>
  <c r="AR16" s="1"/>
  <c r="Y20" i="2" s="1"/>
  <c r="AS20" s="1"/>
  <c r="X22"/>
  <c r="AQ18" i="13"/>
  <c r="AR18" s="1"/>
  <c r="Y22" i="2" s="1"/>
  <c r="AS22" s="1"/>
  <c r="X36"/>
  <c r="AQ32" i="13"/>
  <c r="AR32" s="1"/>
  <c r="Y36" i="2" s="1"/>
  <c r="AS36" s="1"/>
  <c r="X144"/>
  <c r="AQ140" i="13"/>
  <c r="AR140" s="1"/>
  <c r="Y144" i="2" s="1"/>
  <c r="AS144" s="1"/>
  <c r="X124"/>
  <c r="AQ120" i="13"/>
  <c r="AR120" s="1"/>
  <c r="Y124" i="2" s="1"/>
  <c r="AS124" s="1"/>
  <c r="X15"/>
  <c r="AQ11" i="13"/>
  <c r="AR11" s="1"/>
  <c r="Y15" i="2" s="1"/>
  <c r="AS15" s="1"/>
  <c r="X12"/>
  <c r="AQ8" i="13"/>
  <c r="AR8" s="1"/>
  <c r="Y12" i="2" s="1"/>
  <c r="AQ87" i="13"/>
  <c r="AR87" s="1"/>
  <c r="Y91" i="2" s="1"/>
  <c r="AS91" s="1"/>
  <c r="X91"/>
  <c r="X31"/>
  <c r="AQ27" i="13"/>
  <c r="AR27" s="1"/>
  <c r="Y31" i="2" s="1"/>
  <c r="AS31" s="1"/>
  <c r="AQ138" i="13"/>
  <c r="AR138" s="1"/>
  <c r="Y142" i="2" s="1"/>
  <c r="AS142" s="1"/>
  <c r="X142"/>
  <c r="X108"/>
  <c r="AQ104" i="13"/>
  <c r="AR104" s="1"/>
  <c r="Y108" i="2" s="1"/>
  <c r="AS108" s="1"/>
  <c r="X53"/>
  <c r="AQ49" i="13"/>
  <c r="AR49" s="1"/>
  <c r="Y53" i="2" s="1"/>
  <c r="AQ4" i="13"/>
  <c r="AR4" s="1"/>
  <c r="X19" i="2"/>
  <c r="AQ15" i="13"/>
  <c r="AR15" s="1"/>
  <c r="Y19" i="2" s="1"/>
  <c r="AS19" s="1"/>
  <c r="X94"/>
  <c r="AQ90" i="13"/>
  <c r="AR90" s="1"/>
  <c r="Y94" i="2" s="1"/>
  <c r="AS94" s="1"/>
  <c r="X28"/>
  <c r="AQ24" i="13"/>
  <c r="AR24" s="1"/>
  <c r="Y28" i="2" s="1"/>
  <c r="AS28" s="1"/>
  <c r="S63"/>
  <c r="AH59" i="13"/>
  <c r="AI59" s="1"/>
  <c r="T63" i="2" s="1"/>
  <c r="S16"/>
  <c r="AH12" i="13"/>
  <c r="AI12" s="1"/>
  <c r="T16" i="2" s="1"/>
  <c r="S48"/>
  <c r="AH44" i="13"/>
  <c r="AI44" s="1"/>
  <c r="T48" i="2" s="1"/>
  <c r="S47"/>
  <c r="AH43" i="13"/>
  <c r="AI43" s="1"/>
  <c r="T47" i="2" s="1"/>
  <c r="S126"/>
  <c r="AH122" i="13"/>
  <c r="AI122" s="1"/>
  <c r="T126" i="2" s="1"/>
  <c r="S141"/>
  <c r="AH137" i="13"/>
  <c r="AI137" s="1"/>
  <c r="T141" i="2" s="1"/>
  <c r="AL141" s="1"/>
  <c r="AV141" s="1"/>
  <c r="AX141" s="1"/>
  <c r="S25"/>
  <c r="AH21" i="13"/>
  <c r="AI21" s="1"/>
  <c r="T25" i="2" s="1"/>
  <c r="AH120" i="13"/>
  <c r="AI120" s="1"/>
  <c r="T124" i="2" s="1"/>
  <c r="S124"/>
  <c r="S24"/>
  <c r="AH20" i="13"/>
  <c r="AI20" s="1"/>
  <c r="T24" i="2" s="1"/>
  <c r="S110"/>
  <c r="AJ110" s="1"/>
  <c r="AH106" i="13"/>
  <c r="AI106" s="1"/>
  <c r="T110" i="2" s="1"/>
  <c r="S129"/>
  <c r="AH125" i="13"/>
  <c r="AI125" s="1"/>
  <c r="T129" i="2" s="1"/>
  <c r="S57"/>
  <c r="AH53" i="13"/>
  <c r="AI53" s="1"/>
  <c r="T57" i="2" s="1"/>
  <c r="S51"/>
  <c r="AH47" i="13"/>
  <c r="AI47" s="1"/>
  <c r="T51" i="2" s="1"/>
  <c r="S153"/>
  <c r="AH149" i="13"/>
  <c r="AI149" s="1"/>
  <c r="T153" i="2" s="1"/>
  <c r="S127"/>
  <c r="AH123" i="13"/>
  <c r="AI123" s="1"/>
  <c r="T127" i="2" s="1"/>
  <c r="S81"/>
  <c r="AH77" i="13"/>
  <c r="AI77" s="1"/>
  <c r="T81" i="2" s="1"/>
  <c r="S79"/>
  <c r="AH75" i="13"/>
  <c r="AI75" s="1"/>
  <c r="T79" i="2" s="1"/>
  <c r="S44"/>
  <c r="AH40" i="13"/>
  <c r="AI40" s="1"/>
  <c r="T44" i="2" s="1"/>
  <c r="S134"/>
  <c r="AH130" i="13"/>
  <c r="AI130" s="1"/>
  <c r="T134" i="2" s="1"/>
  <c r="S83"/>
  <c r="AH79" i="13"/>
  <c r="AI79" s="1"/>
  <c r="T83" i="2" s="1"/>
  <c r="S30"/>
  <c r="AH26" i="13"/>
  <c r="AI26" s="1"/>
  <c r="T30" i="2" s="1"/>
  <c r="S90"/>
  <c r="AH86" i="13"/>
  <c r="AI86" s="1"/>
  <c r="T90" i="2" s="1"/>
  <c r="S39"/>
  <c r="AH35" i="13"/>
  <c r="AI35" s="1"/>
  <c r="T39" i="2" s="1"/>
  <c r="S55"/>
  <c r="AH51" i="13"/>
  <c r="AI51" s="1"/>
  <c r="T55" i="2" s="1"/>
  <c r="S35"/>
  <c r="AH31" i="13"/>
  <c r="AI31" s="1"/>
  <c r="T35" i="2" s="1"/>
  <c r="S156"/>
  <c r="AH152" i="13"/>
  <c r="AI152" s="1"/>
  <c r="T156" i="2" s="1"/>
  <c r="AH107" i="13"/>
  <c r="AI107" s="1"/>
  <c r="T111" i="2" s="1"/>
  <c r="S111"/>
  <c r="S23"/>
  <c r="AH19" i="13"/>
  <c r="AI19" s="1"/>
  <c r="T23" i="2" s="1"/>
  <c r="S85"/>
  <c r="AH81" i="13"/>
  <c r="AI81" s="1"/>
  <c r="T85" i="2" s="1"/>
  <c r="S38"/>
  <c r="AH34" i="13"/>
  <c r="AI34" s="1"/>
  <c r="T38" i="2" s="1"/>
  <c r="S88"/>
  <c r="AH84" i="13"/>
  <c r="AI84" s="1"/>
  <c r="T88" i="2" s="1"/>
  <c r="S33"/>
  <c r="AH29" i="13"/>
  <c r="AI29" s="1"/>
  <c r="T33" i="2" s="1"/>
  <c r="S133"/>
  <c r="AH129" i="13"/>
  <c r="AI129" s="1"/>
  <c r="T133" i="2" s="1"/>
  <c r="S22"/>
  <c r="AH18" i="13"/>
  <c r="AI18" s="1"/>
  <c r="T22" i="2" s="1"/>
  <c r="S151"/>
  <c r="AH147" i="13"/>
  <c r="AI147" s="1"/>
  <c r="T151" i="2" s="1"/>
  <c r="S66"/>
  <c r="AH62" i="13"/>
  <c r="AI62" s="1"/>
  <c r="T66" i="2" s="1"/>
  <c r="S112"/>
  <c r="AH108" i="13"/>
  <c r="AI108" s="1"/>
  <c r="T112" i="2" s="1"/>
  <c r="S70"/>
  <c r="AH66" i="13"/>
  <c r="AI66" s="1"/>
  <c r="T70" i="2" s="1"/>
  <c r="S37"/>
  <c r="AH33" i="13"/>
  <c r="AI33" s="1"/>
  <c r="T37" i="2" s="1"/>
  <c r="S87"/>
  <c r="AH83" i="13"/>
  <c r="AI83" s="1"/>
  <c r="T87" i="2" s="1"/>
  <c r="S12"/>
  <c r="AH8" i="13"/>
  <c r="AI8" s="1"/>
  <c r="T12" i="2" s="1"/>
  <c r="AH4" i="13"/>
  <c r="AI4" s="1"/>
  <c r="AH36"/>
  <c r="AI36" s="1"/>
  <c r="T40" i="2" s="1"/>
  <c r="AK40" s="1"/>
  <c r="S40"/>
  <c r="S103"/>
  <c r="AH99" i="13"/>
  <c r="AI99" s="1"/>
  <c r="T103" i="2" s="1"/>
  <c r="S67"/>
  <c r="AH63" i="13"/>
  <c r="AI63" s="1"/>
  <c r="T67" i="2" s="1"/>
  <c r="BB155"/>
  <c r="BC155" s="1"/>
  <c r="N116"/>
  <c r="Y112" i="13"/>
  <c r="Z112" s="1"/>
  <c r="O116" i="2" s="1"/>
  <c r="N106"/>
  <c r="Y102" i="13"/>
  <c r="Z102" s="1"/>
  <c r="O106" i="2" s="1"/>
  <c r="AK106" s="1"/>
  <c r="AU106" s="1"/>
  <c r="AW106" s="1"/>
  <c r="N87"/>
  <c r="Y83" i="13"/>
  <c r="Z83" s="1"/>
  <c r="O87" i="2" s="1"/>
  <c r="N80"/>
  <c r="Y76" i="13"/>
  <c r="Z76" s="1"/>
  <c r="O80" i="2" s="1"/>
  <c r="Y152" i="13"/>
  <c r="Z152" s="1"/>
  <c r="O156" i="2" s="1"/>
  <c r="N156"/>
  <c r="N58"/>
  <c r="Y54" i="13"/>
  <c r="Z54" s="1"/>
  <c r="O58" i="2" s="1"/>
  <c r="N129"/>
  <c r="Y125" i="13"/>
  <c r="Z125" s="1"/>
  <c r="O129" i="2" s="1"/>
  <c r="N38"/>
  <c r="Y34" i="13"/>
  <c r="Z34" s="1"/>
  <c r="O38" i="2" s="1"/>
  <c r="AK145"/>
  <c r="AU145" s="1"/>
  <c r="AW145" s="1"/>
  <c r="AK77"/>
  <c r="AU77" s="1"/>
  <c r="AW77" s="1"/>
  <c r="Y135" i="13"/>
  <c r="Z135" s="1"/>
  <c r="O139" i="2" s="1"/>
  <c r="AL139" s="1"/>
  <c r="N139"/>
  <c r="N88"/>
  <c r="Y84" i="13"/>
  <c r="Z84" s="1"/>
  <c r="O88" i="2" s="1"/>
  <c r="N42"/>
  <c r="Y38" i="13"/>
  <c r="Z38" s="1"/>
  <c r="O42" i="2" s="1"/>
  <c r="Y88" i="13"/>
  <c r="Z88" s="1"/>
  <c r="O92" i="2" s="1"/>
  <c r="N92"/>
  <c r="N9"/>
  <c r="Y5" i="13"/>
  <c r="Z5" s="1"/>
  <c r="O9" i="2" s="1"/>
  <c r="N151"/>
  <c r="Y147" i="13"/>
  <c r="Z147" s="1"/>
  <c r="O151" i="2" s="1"/>
  <c r="N55"/>
  <c r="Y51" i="13"/>
  <c r="Z51" s="1"/>
  <c r="O55" i="2" s="1"/>
  <c r="N26"/>
  <c r="Y22" i="13"/>
  <c r="Z22" s="1"/>
  <c r="O26" i="2" s="1"/>
  <c r="N122"/>
  <c r="Y118" i="13"/>
  <c r="Z118" s="1"/>
  <c r="O122" i="2" s="1"/>
  <c r="N85"/>
  <c r="Y81" i="13"/>
  <c r="Z81" s="1"/>
  <c r="O85" i="2" s="1"/>
  <c r="N23"/>
  <c r="Y19" i="13"/>
  <c r="Z19" s="1"/>
  <c r="O23" i="2" s="1"/>
  <c r="Y138" i="13"/>
  <c r="Z138" s="1"/>
  <c r="O142" i="2" s="1"/>
  <c r="N142"/>
  <c r="N56"/>
  <c r="Y52" i="13"/>
  <c r="Z52" s="1"/>
  <c r="O56" i="2" s="1"/>
  <c r="N49"/>
  <c r="Y45" i="13"/>
  <c r="Z45" s="1"/>
  <c r="O49" i="2" s="1"/>
  <c r="N13"/>
  <c r="Y9" i="13"/>
  <c r="Z9" s="1"/>
  <c r="O13" i="2" s="1"/>
  <c r="N134"/>
  <c r="Y130" i="13"/>
  <c r="Z130" s="1"/>
  <c r="O134" i="2" s="1"/>
  <c r="N76"/>
  <c r="Y72" i="13"/>
  <c r="Z72" s="1"/>
  <c r="O76" i="2" s="1"/>
  <c r="N14"/>
  <c r="Y10" i="13"/>
  <c r="Z10" s="1"/>
  <c r="O14" i="2" s="1"/>
  <c r="AL14" s="1"/>
  <c r="AV14" s="1"/>
  <c r="AX14" s="1"/>
  <c r="N91"/>
  <c r="Y87" i="13"/>
  <c r="Z87" s="1"/>
  <c r="O91" i="2" s="1"/>
  <c r="N47"/>
  <c r="Y43" i="13"/>
  <c r="Z43" s="1"/>
  <c r="O47" i="2" s="1"/>
  <c r="N57"/>
  <c r="Y53" i="13"/>
  <c r="Z53" s="1"/>
  <c r="O57" i="2" s="1"/>
  <c r="N11"/>
  <c r="Y7" i="13"/>
  <c r="Z7" s="1"/>
  <c r="O11" i="2" s="1"/>
  <c r="N51"/>
  <c r="Y47" i="13"/>
  <c r="Z47" s="1"/>
  <c r="O51" i="2" s="1"/>
  <c r="N126"/>
  <c r="Y122" i="13"/>
  <c r="Z122" s="1"/>
  <c r="O126" i="2" s="1"/>
  <c r="N81"/>
  <c r="Y77" i="13"/>
  <c r="Z77" s="1"/>
  <c r="O81" i="2" s="1"/>
  <c r="N39"/>
  <c r="Y35" i="13"/>
  <c r="Z35" s="1"/>
  <c r="O39" i="2" s="1"/>
  <c r="N52"/>
  <c r="Y48" i="13"/>
  <c r="Z48" s="1"/>
  <c r="O52" i="2" s="1"/>
  <c r="Y120" i="13"/>
  <c r="Z120" s="1"/>
  <c r="O124" i="2" s="1"/>
  <c r="N124"/>
  <c r="N101"/>
  <c r="Y97" i="13"/>
  <c r="Z97" s="1"/>
  <c r="O101" i="2" s="1"/>
  <c r="N149"/>
  <c r="Y145" i="13"/>
  <c r="Z145" s="1"/>
  <c r="O149" i="2" s="1"/>
  <c r="Y33" i="13"/>
  <c r="Z33" s="1"/>
  <c r="O37" i="2" s="1"/>
  <c r="N37"/>
  <c r="N153"/>
  <c r="Y149" i="13"/>
  <c r="Z149" s="1"/>
  <c r="O153" i="2" s="1"/>
  <c r="N144"/>
  <c r="Y140" i="13"/>
  <c r="Z140" s="1"/>
  <c r="O144" i="2" s="1"/>
  <c r="N22"/>
  <c r="Y18" i="13"/>
  <c r="Z18" s="1"/>
  <c r="O22" i="2" s="1"/>
  <c r="N46"/>
  <c r="Y42" i="13"/>
  <c r="Z42" s="1"/>
  <c r="O46" i="2" s="1"/>
  <c r="Y55" i="13"/>
  <c r="Z55" s="1"/>
  <c r="O59" i="2" s="1"/>
  <c r="N59"/>
  <c r="Y113" i="13"/>
  <c r="Z113" s="1"/>
  <c r="O117" i="2" s="1"/>
  <c r="N117"/>
  <c r="N20"/>
  <c r="Y16" i="13"/>
  <c r="Z16" s="1"/>
  <c r="O20" i="2" s="1"/>
  <c r="N30"/>
  <c r="Y26" i="13"/>
  <c r="Z26" s="1"/>
  <c r="O30" i="2" s="1"/>
  <c r="Y95" i="13"/>
  <c r="Z95" s="1"/>
  <c r="O99" i="2" s="1"/>
  <c r="N99"/>
  <c r="N44"/>
  <c r="Y40" i="13"/>
  <c r="Z40" s="1"/>
  <c r="O44" i="2" s="1"/>
  <c r="N147"/>
  <c r="Y143" i="13"/>
  <c r="Z143" s="1"/>
  <c r="O147" i="2" s="1"/>
  <c r="N64"/>
  <c r="Y60" i="13"/>
  <c r="Z60" s="1"/>
  <c r="O64" i="2" s="1"/>
  <c r="Y109" i="13"/>
  <c r="Z109" s="1"/>
  <c r="O113" i="2" s="1"/>
  <c r="N113"/>
  <c r="Y24" i="13"/>
  <c r="Z24" s="1"/>
  <c r="O28" i="2" s="1"/>
  <c r="N28"/>
  <c r="AK73"/>
  <c r="AU73" s="1"/>
  <c r="AW73" s="1"/>
  <c r="AL73"/>
  <c r="AV73" s="1"/>
  <c r="AX73" s="1"/>
  <c r="I156"/>
  <c r="Q152" i="13"/>
  <c r="J156" i="2" s="1"/>
  <c r="P152" i="13"/>
  <c r="I150" i="2"/>
  <c r="Q146" i="13"/>
  <c r="J150" i="2" s="1"/>
  <c r="I107"/>
  <c r="P103" i="13"/>
  <c r="P25"/>
  <c r="I29" i="2"/>
  <c r="I94"/>
  <c r="Q90" i="13"/>
  <c r="J94" i="2" s="1"/>
  <c r="P90" i="13"/>
  <c r="I103" i="2"/>
  <c r="Q99" i="13"/>
  <c r="J103" i="2" s="1"/>
  <c r="Q25" i="13"/>
  <c r="J29" i="2" s="1"/>
  <c r="P146" i="13"/>
  <c r="Q103"/>
  <c r="J107" i="2" s="1"/>
  <c r="P99" i="13"/>
  <c r="P43"/>
  <c r="Q65"/>
  <c r="J69" i="2" s="1"/>
  <c r="Q43" i="13"/>
  <c r="J47" i="2" s="1"/>
  <c r="Q91" i="13"/>
  <c r="J95" i="2" s="1"/>
  <c r="P80" i="13"/>
  <c r="Q58"/>
  <c r="J62" i="2" s="1"/>
  <c r="Q87" i="13"/>
  <c r="J91" i="2" s="1"/>
  <c r="P98" i="13"/>
  <c r="I154" i="2"/>
  <c r="P150" i="13"/>
  <c r="I54" i="2"/>
  <c r="P50" i="13"/>
  <c r="P58"/>
  <c r="P68"/>
  <c r="Q50"/>
  <c r="J54" i="2" s="1"/>
  <c r="I148"/>
  <c r="P144" i="13"/>
  <c r="I85" i="2"/>
  <c r="Q81" i="13"/>
  <c r="J85" i="2" s="1"/>
  <c r="P81" i="13"/>
  <c r="I73" i="2"/>
  <c r="BB73" s="1"/>
  <c r="BC73" s="1"/>
  <c r="P69" i="13"/>
  <c r="I97" i="2"/>
  <c r="P93" i="13"/>
  <c r="P87"/>
  <c r="BB115" i="2"/>
  <c r="BC115" s="1"/>
  <c r="BB145"/>
  <c r="BC145" s="1"/>
  <c r="AK128"/>
  <c r="AU128" s="1"/>
  <c r="AW128" s="1"/>
  <c r="F82"/>
  <c r="I78" i="13"/>
  <c r="J78" s="1"/>
  <c r="G82" i="2" s="1"/>
  <c r="F15"/>
  <c r="I11" i="13"/>
  <c r="J11" s="1"/>
  <c r="G15" i="2" s="1"/>
  <c r="F33"/>
  <c r="I29" i="13"/>
  <c r="J29" s="1"/>
  <c r="G33" i="2" s="1"/>
  <c r="F68"/>
  <c r="I64" i="13"/>
  <c r="J64" s="1"/>
  <c r="G68" i="2" s="1"/>
  <c r="F23"/>
  <c r="I19" i="13"/>
  <c r="J19" s="1"/>
  <c r="G23" i="2" s="1"/>
  <c r="F71"/>
  <c r="I67" i="13"/>
  <c r="J67" s="1"/>
  <c r="G71" i="2" s="1"/>
  <c r="F26"/>
  <c r="I22" i="13"/>
  <c r="J22" s="1"/>
  <c r="G26" i="2" s="1"/>
  <c r="BB119"/>
  <c r="BC119" s="1"/>
  <c r="F54"/>
  <c r="I50" i="13"/>
  <c r="J50" s="1"/>
  <c r="G54" i="2" s="1"/>
  <c r="I88" i="13"/>
  <c r="J88" s="1"/>
  <c r="G92" i="2" s="1"/>
  <c r="F92"/>
  <c r="F58"/>
  <c r="I54" i="13"/>
  <c r="J54" s="1"/>
  <c r="G58" i="2" s="1"/>
  <c r="I112" i="13"/>
  <c r="J112" s="1"/>
  <c r="G116" i="2" s="1"/>
  <c r="F116"/>
  <c r="F28"/>
  <c r="I24" i="13"/>
  <c r="J24" s="1"/>
  <c r="G28" i="2" s="1"/>
  <c r="F87"/>
  <c r="I83" i="13"/>
  <c r="J83" s="1"/>
  <c r="G87" i="2" s="1"/>
  <c r="AK98"/>
  <c r="I126" i="13"/>
  <c r="J126" s="1"/>
  <c r="G130" i="2" s="1"/>
  <c r="F130"/>
  <c r="I90" i="13"/>
  <c r="J90" s="1"/>
  <c r="G94" i="2" s="1"/>
  <c r="F94"/>
  <c r="F46"/>
  <c r="I42" i="13"/>
  <c r="J42" s="1"/>
  <c r="G46" i="2" s="1"/>
  <c r="F9"/>
  <c r="I5" i="13"/>
  <c r="J5" s="1"/>
  <c r="G9" i="2" s="1"/>
  <c r="I98" i="13"/>
  <c r="J98" s="1"/>
  <c r="G102" i="2" s="1"/>
  <c r="F102"/>
  <c r="F55"/>
  <c r="I51" i="13"/>
  <c r="J51" s="1"/>
  <c r="G55" i="2" s="1"/>
  <c r="F52"/>
  <c r="I48" i="13"/>
  <c r="J48" s="1"/>
  <c r="G52" i="2" s="1"/>
  <c r="AK119"/>
  <c r="AU119" s="1"/>
  <c r="AW119" s="1"/>
  <c r="I86" i="13"/>
  <c r="J86" s="1"/>
  <c r="G90" i="2" s="1"/>
  <c r="F90"/>
  <c r="F42"/>
  <c r="I38" i="13"/>
  <c r="J38" s="1"/>
  <c r="G42" i="2" s="1"/>
  <c r="I84" i="13"/>
  <c r="J84" s="1"/>
  <c r="G88" i="2" s="1"/>
  <c r="F88"/>
  <c r="F39"/>
  <c r="I35" i="13"/>
  <c r="J35" s="1"/>
  <c r="G39" i="2" s="1"/>
  <c r="F84"/>
  <c r="I80" i="13"/>
  <c r="J80" s="1"/>
  <c r="G84" i="2" s="1"/>
  <c r="F44"/>
  <c r="I40" i="13"/>
  <c r="J40" s="1"/>
  <c r="G44" i="2" s="1"/>
  <c r="F12"/>
  <c r="I8" i="13"/>
  <c r="J8" s="1"/>
  <c r="G12" i="2" s="1"/>
  <c r="I104" i="13"/>
  <c r="J104" s="1"/>
  <c r="G108" i="2" s="1"/>
  <c r="F108"/>
  <c r="F78"/>
  <c r="I74" i="13"/>
  <c r="J74" s="1"/>
  <c r="G78" i="2" s="1"/>
  <c r="F47"/>
  <c r="I43" i="13"/>
  <c r="J43" s="1"/>
  <c r="G47" i="2" s="1"/>
  <c r="I114" i="13"/>
  <c r="J114" s="1"/>
  <c r="G118" i="2" s="1"/>
  <c r="F118"/>
  <c r="F34"/>
  <c r="I30" i="13"/>
  <c r="J30" s="1"/>
  <c r="G34" i="2" s="1"/>
  <c r="I120" i="13"/>
  <c r="J120" s="1"/>
  <c r="G124" i="2" s="1"/>
  <c r="F124"/>
  <c r="I108" i="13"/>
  <c r="J108" s="1"/>
  <c r="G112" i="2" s="1"/>
  <c r="F112"/>
  <c r="F70"/>
  <c r="I66" i="13"/>
  <c r="J66" s="1"/>
  <c r="G70" i="2" s="1"/>
  <c r="F31"/>
  <c r="I27" i="13"/>
  <c r="J27" s="1"/>
  <c r="G31" i="2" s="1"/>
  <c r="I118" i="13"/>
  <c r="J118" s="1"/>
  <c r="G122" i="2" s="1"/>
  <c r="F122"/>
  <c r="F79"/>
  <c r="I75" i="13"/>
  <c r="J75" s="1"/>
  <c r="G79" i="2" s="1"/>
  <c r="F66"/>
  <c r="I62" i="13"/>
  <c r="J62" s="1"/>
  <c r="G66" i="2" s="1"/>
  <c r="F76"/>
  <c r="I72" i="13"/>
  <c r="J72" s="1"/>
  <c r="G76" i="2" s="1"/>
  <c r="F36"/>
  <c r="I32" i="13"/>
  <c r="J32" s="1"/>
  <c r="G36" i="2" s="1"/>
  <c r="AU182"/>
  <c r="AW182" s="1"/>
  <c r="AU168"/>
  <c r="AW168" s="1"/>
  <c r="AU173"/>
  <c r="AW173" s="1"/>
  <c r="AN173" s="1"/>
  <c r="AO173" s="1"/>
  <c r="AJ148" l="1"/>
  <c r="AJ164"/>
  <c r="AJ161"/>
  <c r="AJ141"/>
  <c r="AJ181"/>
  <c r="AJ158"/>
  <c r="AJ138"/>
  <c r="AJ68"/>
  <c r="AJ109"/>
  <c r="AJ105"/>
  <c r="AJ134"/>
  <c r="AJ175"/>
  <c r="AJ159"/>
  <c r="AJ163"/>
  <c r="AJ45"/>
  <c r="AJ101"/>
  <c r="AJ81"/>
  <c r="AJ72"/>
  <c r="AJ133"/>
  <c r="AJ171"/>
  <c r="AJ127"/>
  <c r="AJ178"/>
  <c r="AJ170"/>
  <c r="AJ121"/>
  <c r="AJ112"/>
  <c r="AJ117"/>
  <c r="AJ107"/>
  <c r="AJ139"/>
  <c r="AJ130"/>
  <c r="AJ111"/>
  <c r="AJ150"/>
  <c r="AJ56"/>
  <c r="AJ25"/>
  <c r="AJ151"/>
  <c r="AJ147"/>
  <c r="AJ103"/>
  <c r="AJ69"/>
  <c r="AJ126"/>
  <c r="AJ153"/>
  <c r="AJ77"/>
  <c r="AJ122"/>
  <c r="AJ118"/>
  <c r="AJ172"/>
  <c r="AJ113"/>
  <c r="AJ144"/>
  <c r="AJ149"/>
  <c r="AJ80"/>
  <c r="AJ86"/>
  <c r="AJ62"/>
  <c r="AJ82"/>
  <c r="AJ11"/>
  <c r="AJ93"/>
  <c r="AJ100"/>
  <c r="AJ27"/>
  <c r="AJ96"/>
  <c r="AJ36"/>
  <c r="AJ78"/>
  <c r="AJ84"/>
  <c r="AJ58"/>
  <c r="AJ37"/>
  <c r="AJ13"/>
  <c r="AJ24"/>
  <c r="AJ51"/>
  <c r="AJ99"/>
  <c r="AJ177"/>
  <c r="AJ20"/>
  <c r="AJ94"/>
  <c r="AJ167"/>
  <c r="AJ22"/>
  <c r="AJ21"/>
  <c r="AJ132"/>
  <c r="AJ16"/>
  <c r="AJ157"/>
  <c r="AJ57"/>
  <c r="AJ35"/>
  <c r="AJ102"/>
  <c r="AJ152"/>
  <c r="AJ136"/>
  <c r="AJ154"/>
  <c r="AJ53"/>
  <c r="AJ169"/>
  <c r="AJ19"/>
  <c r="AJ32"/>
  <c r="AJ61"/>
  <c r="AJ166"/>
  <c r="AJ124"/>
  <c r="AJ108"/>
  <c r="AJ116"/>
  <c r="AJ59"/>
  <c r="AJ97"/>
  <c r="AJ90"/>
  <c r="AJ114"/>
  <c r="AJ146"/>
  <c r="AJ106"/>
  <c r="AJ12"/>
  <c r="AJ63"/>
  <c r="AJ85"/>
  <c r="AJ131"/>
  <c r="AJ123"/>
  <c r="AJ104"/>
  <c r="AJ10"/>
  <c r="AJ125"/>
  <c r="AJ95"/>
  <c r="AJ91"/>
  <c r="AJ17"/>
  <c r="AJ176"/>
  <c r="AJ49"/>
  <c r="AJ48"/>
  <c r="AJ29"/>
  <c r="AJ156"/>
  <c r="AJ135"/>
  <c r="AJ143"/>
  <c r="AJ142"/>
  <c r="AJ129"/>
  <c r="AJ120"/>
  <c r="AJ137"/>
  <c r="AJ76"/>
  <c r="AJ31"/>
  <c r="AJ34"/>
  <c r="AJ39"/>
  <c r="AJ52"/>
  <c r="AJ66"/>
  <c r="AJ70"/>
  <c r="AJ28"/>
  <c r="AJ54"/>
  <c r="AJ65"/>
  <c r="AJ88"/>
  <c r="AJ67"/>
  <c r="AJ87"/>
  <c r="AJ38"/>
  <c r="AJ23"/>
  <c r="AJ55"/>
  <c r="AJ43"/>
  <c r="AJ83"/>
  <c r="AJ79"/>
  <c r="AJ47"/>
  <c r="AJ42"/>
  <c r="AJ30"/>
  <c r="AJ46"/>
  <c r="AJ44"/>
  <c r="AJ26"/>
  <c r="AJ33"/>
  <c r="AJ74"/>
  <c r="AJ98"/>
  <c r="AJ73"/>
  <c r="AJ40"/>
  <c r="AJ9"/>
  <c r="AJ92"/>
  <c r="AJ71"/>
  <c r="AJ15"/>
  <c r="AJ64"/>
  <c r="AJ14"/>
  <c r="AJ18"/>
  <c r="AN168"/>
  <c r="AO168" s="1"/>
  <c r="AN182"/>
  <c r="AO182" s="1"/>
  <c r="BB143"/>
  <c r="BC143" s="1"/>
  <c r="AK143"/>
  <c r="AU143" s="1"/>
  <c r="AW143" s="1"/>
  <c r="AK149"/>
  <c r="AU149" s="1"/>
  <c r="AW149" s="1"/>
  <c r="AN180"/>
  <c r="AO180" s="1"/>
  <c r="AN162"/>
  <c r="AO162" s="1"/>
  <c r="AK45"/>
  <c r="AU45" s="1"/>
  <c r="AW45" s="1"/>
  <c r="AK135"/>
  <c r="AU135" s="1"/>
  <c r="AW135" s="1"/>
  <c r="AK16"/>
  <c r="AU16" s="1"/>
  <c r="AW16" s="1"/>
  <c r="W221"/>
  <c r="R220"/>
  <c r="AG221"/>
  <c r="M221"/>
  <c r="W220"/>
  <c r="M220"/>
  <c r="AB220"/>
  <c r="AB221"/>
  <c r="AG220"/>
  <c r="R221"/>
  <c r="AK18"/>
  <c r="AU18" s="1"/>
  <c r="AW18" s="1"/>
  <c r="AK93"/>
  <c r="AU93" s="1"/>
  <c r="AW93" s="1"/>
  <c r="AK24"/>
  <c r="AU24" s="1"/>
  <c r="AW24" s="1"/>
  <c r="AK86"/>
  <c r="AU86" s="1"/>
  <c r="AW86" s="1"/>
  <c r="AK19"/>
  <c r="AU19" s="1"/>
  <c r="AW19" s="1"/>
  <c r="AY160"/>
  <c r="BB105"/>
  <c r="BC105" s="1"/>
  <c r="AL123"/>
  <c r="AV123" s="1"/>
  <c r="AX123" s="1"/>
  <c r="AN123" s="1"/>
  <c r="AO123" s="1"/>
  <c r="AL138"/>
  <c r="AV138" s="1"/>
  <c r="AX138" s="1"/>
  <c r="AN138" s="1"/>
  <c r="AO138" s="1"/>
  <c r="BB123"/>
  <c r="BC123" s="1"/>
  <c r="BB45"/>
  <c r="BC45" s="1"/>
  <c r="AL105"/>
  <c r="AV105" s="1"/>
  <c r="AX105" s="1"/>
  <c r="AN105" s="1"/>
  <c r="AO105" s="1"/>
  <c r="AK105"/>
  <c r="BB135"/>
  <c r="BC135" s="1"/>
  <c r="AL96"/>
  <c r="AV96" s="1"/>
  <c r="AX96" s="1"/>
  <c r="AN96" s="1"/>
  <c r="AO96" s="1"/>
  <c r="BB77"/>
  <c r="BC77" s="1"/>
  <c r="AK144"/>
  <c r="AU144" s="1"/>
  <c r="AW144" s="1"/>
  <c r="AL136"/>
  <c r="AV136" s="1"/>
  <c r="AX136" s="1"/>
  <c r="AY183"/>
  <c r="BB72"/>
  <c r="BC72" s="1"/>
  <c r="AL72"/>
  <c r="AV72" s="1"/>
  <c r="AX72" s="1"/>
  <c r="AN72" s="1"/>
  <c r="AO72" s="1"/>
  <c r="AK72"/>
  <c r="AU72" s="1"/>
  <c r="AW72" s="1"/>
  <c r="AL97"/>
  <c r="AV97" s="1"/>
  <c r="AX97" s="1"/>
  <c r="AL121"/>
  <c r="AN89"/>
  <c r="AO89" s="1"/>
  <c r="AL114"/>
  <c r="AV114" s="1"/>
  <c r="AX114" s="1"/>
  <c r="AN114" s="1"/>
  <c r="AO114" s="1"/>
  <c r="BB96"/>
  <c r="BC96" s="1"/>
  <c r="BB178"/>
  <c r="BC178" s="1"/>
  <c r="AY185"/>
  <c r="AL166"/>
  <c r="AV166" s="1"/>
  <c r="AX166" s="1"/>
  <c r="AK166"/>
  <c r="AU166" s="1"/>
  <c r="AW166" s="1"/>
  <c r="BB166"/>
  <c r="BC166" s="1"/>
  <c r="AL178"/>
  <c r="AV178" s="1"/>
  <c r="AX178" s="1"/>
  <c r="AN178" s="1"/>
  <c r="AO178" s="1"/>
  <c r="AK178"/>
  <c r="AL170"/>
  <c r="AV170" s="1"/>
  <c r="AX170" s="1"/>
  <c r="AK170"/>
  <c r="AU170" s="1"/>
  <c r="AW170" s="1"/>
  <c r="BB170"/>
  <c r="BC170" s="1"/>
  <c r="AK158"/>
  <c r="AU158" s="1"/>
  <c r="AW158" s="1"/>
  <c r="AL158"/>
  <c r="AY184"/>
  <c r="AU184"/>
  <c r="AW184" s="1"/>
  <c r="BB158"/>
  <c r="BC158" s="1"/>
  <c r="AL86"/>
  <c r="AV86" s="1"/>
  <c r="AX86" s="1"/>
  <c r="AN86" s="1"/>
  <c r="AO86" s="1"/>
  <c r="AN119"/>
  <c r="AO119" s="1"/>
  <c r="AK20"/>
  <c r="AU20" s="1"/>
  <c r="AW20" s="1"/>
  <c r="AL29"/>
  <c r="AV29" s="1"/>
  <c r="AX29" s="1"/>
  <c r="BB27"/>
  <c r="BC27" s="1"/>
  <c r="BB86"/>
  <c r="BC86" s="1"/>
  <c r="AN41"/>
  <c r="AO41" s="1"/>
  <c r="AU74"/>
  <c r="AW74" s="1"/>
  <c r="AL104"/>
  <c r="AV104" s="1"/>
  <c r="AX104" s="1"/>
  <c r="AN27"/>
  <c r="AO27" s="1"/>
  <c r="AL17"/>
  <c r="AV17" s="1"/>
  <c r="AX17" s="1"/>
  <c r="AN155"/>
  <c r="AO155" s="1"/>
  <c r="AN50"/>
  <c r="AO50" s="1"/>
  <c r="AN75"/>
  <c r="AO75" s="1"/>
  <c r="AK141"/>
  <c r="AU141" s="1"/>
  <c r="AW141" s="1"/>
  <c r="AN141" s="1"/>
  <c r="AO141" s="1"/>
  <c r="AK137"/>
  <c r="AU137" s="1"/>
  <c r="AW137" s="1"/>
  <c r="AN137" s="1"/>
  <c r="AO137" s="1"/>
  <c r="AK138"/>
  <c r="AU138" s="1"/>
  <c r="AW138" s="1"/>
  <c r="AL106"/>
  <c r="AV106" s="1"/>
  <c r="AX106" s="1"/>
  <c r="AN106" s="1"/>
  <c r="AO106" s="1"/>
  <c r="AY174"/>
  <c r="BB175"/>
  <c r="BC175" s="1"/>
  <c r="AK150"/>
  <c r="AU150" s="1"/>
  <c r="AW150" s="1"/>
  <c r="AN135"/>
  <c r="AO135" s="1"/>
  <c r="AK152"/>
  <c r="AU152" s="1"/>
  <c r="AW152" s="1"/>
  <c r="AN152" s="1"/>
  <c r="AO152" s="1"/>
  <c r="AL107"/>
  <c r="AV107" s="1"/>
  <c r="AX107" s="1"/>
  <c r="AL147"/>
  <c r="AV147" s="1"/>
  <c r="AX147" s="1"/>
  <c r="BB109"/>
  <c r="BC109" s="1"/>
  <c r="AN115"/>
  <c r="AO115" s="1"/>
  <c r="BB137"/>
  <c r="BC137" s="1"/>
  <c r="BB93"/>
  <c r="BC93" s="1"/>
  <c r="AL93"/>
  <c r="AV93" s="1"/>
  <c r="AX93" s="1"/>
  <c r="AN93" s="1"/>
  <c r="AO93" s="1"/>
  <c r="BB104"/>
  <c r="BC104" s="1"/>
  <c r="AY60"/>
  <c r="AY173"/>
  <c r="AK132"/>
  <c r="AU132" s="1"/>
  <c r="AW132" s="1"/>
  <c r="AN132" s="1"/>
  <c r="AO132" s="1"/>
  <c r="AN128"/>
  <c r="AO128" s="1"/>
  <c r="BB148"/>
  <c r="BC148" s="1"/>
  <c r="AK148"/>
  <c r="AU148" s="1"/>
  <c r="AW148" s="1"/>
  <c r="AN148" s="1"/>
  <c r="AO148" s="1"/>
  <c r="AN145"/>
  <c r="AO145" s="1"/>
  <c r="BB132"/>
  <c r="BC132" s="1"/>
  <c r="AN45"/>
  <c r="AO45" s="1"/>
  <c r="AN73"/>
  <c r="AO73" s="1"/>
  <c r="AN143"/>
  <c r="AO143" s="1"/>
  <c r="AN77"/>
  <c r="AO77" s="1"/>
  <c r="BB152"/>
  <c r="BC152" s="1"/>
  <c r="BB43"/>
  <c r="BC43" s="1"/>
  <c r="AL21"/>
  <c r="AV21" s="1"/>
  <c r="AX21" s="1"/>
  <c r="AN21" s="1"/>
  <c r="AO21" s="1"/>
  <c r="AK110"/>
  <c r="AU110" s="1"/>
  <c r="AW110" s="1"/>
  <c r="AL99"/>
  <c r="AV99" s="1"/>
  <c r="AX99" s="1"/>
  <c r="AK109"/>
  <c r="AU109" s="1"/>
  <c r="AW109" s="1"/>
  <c r="AN109" s="1"/>
  <c r="AO109" s="1"/>
  <c r="BB169"/>
  <c r="BC169" s="1"/>
  <c r="BB32"/>
  <c r="BC32" s="1"/>
  <c r="BB61"/>
  <c r="BC61" s="1"/>
  <c r="BB181"/>
  <c r="BC181" s="1"/>
  <c r="BB176"/>
  <c r="BC176" s="1"/>
  <c r="BB165"/>
  <c r="BC165" s="1"/>
  <c r="AK61"/>
  <c r="AU61" s="1"/>
  <c r="AW61" s="1"/>
  <c r="AL61"/>
  <c r="AV61" s="1"/>
  <c r="AX61" s="1"/>
  <c r="AK133"/>
  <c r="AU133" s="1"/>
  <c r="AW133" s="1"/>
  <c r="AK100"/>
  <c r="AU100" s="1"/>
  <c r="AW100" s="1"/>
  <c r="AN100" s="1"/>
  <c r="AO100" s="1"/>
  <c r="BB21"/>
  <c r="BC21" s="1"/>
  <c r="AK97"/>
  <c r="AU97" s="1"/>
  <c r="AW97" s="1"/>
  <c r="AL32"/>
  <c r="AV32" s="1"/>
  <c r="AX32" s="1"/>
  <c r="AK62"/>
  <c r="AU62" s="1"/>
  <c r="AW62" s="1"/>
  <c r="AL69"/>
  <c r="AV69" s="1"/>
  <c r="AX69" s="1"/>
  <c r="BB97"/>
  <c r="BC97" s="1"/>
  <c r="AL43"/>
  <c r="AV43" s="1"/>
  <c r="AX43" s="1"/>
  <c r="AN43" s="1"/>
  <c r="AO43" s="1"/>
  <c r="AL111"/>
  <c r="AV111" s="1"/>
  <c r="AX111" s="1"/>
  <c r="AK127"/>
  <c r="AU127" s="1"/>
  <c r="AW127" s="1"/>
  <c r="AK63"/>
  <c r="AU63" s="1"/>
  <c r="AW63" s="1"/>
  <c r="BB177"/>
  <c r="BC177" s="1"/>
  <c r="BB159"/>
  <c r="BC159" s="1"/>
  <c r="BB114"/>
  <c r="BC114" s="1"/>
  <c r="BB138"/>
  <c r="BC138" s="1"/>
  <c r="BB100"/>
  <c r="BC100" s="1"/>
  <c r="BB157"/>
  <c r="BC157" s="1"/>
  <c r="AL63"/>
  <c r="AV63" s="1"/>
  <c r="AX63" s="1"/>
  <c r="AK157"/>
  <c r="AU157" s="1"/>
  <c r="AW157" s="1"/>
  <c r="AN157" s="1"/>
  <c r="AO157" s="1"/>
  <c r="BB161"/>
  <c r="BC161" s="1"/>
  <c r="AL171"/>
  <c r="AV171" s="1"/>
  <c r="AX171" s="1"/>
  <c r="AK171"/>
  <c r="BB171"/>
  <c r="BC171" s="1"/>
  <c r="AK169"/>
  <c r="AL169"/>
  <c r="AV169" s="1"/>
  <c r="AX169" s="1"/>
  <c r="AL181"/>
  <c r="AV181" s="1"/>
  <c r="AX181" s="1"/>
  <c r="AK181"/>
  <c r="AK164"/>
  <c r="AL164"/>
  <c r="AV164" s="1"/>
  <c r="AX164" s="1"/>
  <c r="AL175"/>
  <c r="AV175" s="1"/>
  <c r="AX175" s="1"/>
  <c r="AK175"/>
  <c r="BB164"/>
  <c r="BC164" s="1"/>
  <c r="AL179"/>
  <c r="AV179" s="1"/>
  <c r="AX179" s="1"/>
  <c r="AK179"/>
  <c r="AL163"/>
  <c r="AV163" s="1"/>
  <c r="AX163" s="1"/>
  <c r="AK163"/>
  <c r="AL176"/>
  <c r="AV176" s="1"/>
  <c r="AX176" s="1"/>
  <c r="AK176"/>
  <c r="BB179"/>
  <c r="BC179" s="1"/>
  <c r="BB163"/>
  <c r="BC163" s="1"/>
  <c r="AL161"/>
  <c r="AV161" s="1"/>
  <c r="AX161" s="1"/>
  <c r="AK161"/>
  <c r="AL172"/>
  <c r="AV172" s="1"/>
  <c r="AX172" s="1"/>
  <c r="AK172"/>
  <c r="AK167"/>
  <c r="AL167"/>
  <c r="AV167" s="1"/>
  <c r="AX167" s="1"/>
  <c r="AK32"/>
  <c r="AL177"/>
  <c r="AV177" s="1"/>
  <c r="AX177" s="1"/>
  <c r="AK177"/>
  <c r="AK159"/>
  <c r="AL159"/>
  <c r="AV159" s="1"/>
  <c r="AX159" s="1"/>
  <c r="BB172"/>
  <c r="BC172" s="1"/>
  <c r="BB167"/>
  <c r="BC167" s="1"/>
  <c r="AK165"/>
  <c r="AL165"/>
  <c r="AV165" s="1"/>
  <c r="AX165" s="1"/>
  <c r="AK59"/>
  <c r="AU59" s="1"/>
  <c r="AW59" s="1"/>
  <c r="BB65"/>
  <c r="BC65" s="1"/>
  <c r="BB121"/>
  <c r="BC121" s="1"/>
  <c r="BB17"/>
  <c r="BC17" s="1"/>
  <c r="AK56"/>
  <c r="AU56" s="1"/>
  <c r="AW56" s="1"/>
  <c r="AK17"/>
  <c r="AU17" s="1"/>
  <c r="AW17" s="1"/>
  <c r="BB16"/>
  <c r="BC16" s="1"/>
  <c r="BB131"/>
  <c r="BC131" s="1"/>
  <c r="AL19"/>
  <c r="AV19" s="1"/>
  <c r="AX19" s="1"/>
  <c r="AN19" s="1"/>
  <c r="AO19" s="1"/>
  <c r="AL154"/>
  <c r="AV154" s="1"/>
  <c r="AX154" s="1"/>
  <c r="AN154" s="1"/>
  <c r="AO154" s="1"/>
  <c r="BB154"/>
  <c r="BC154" s="1"/>
  <c r="AL95"/>
  <c r="AV95" s="1"/>
  <c r="AX95" s="1"/>
  <c r="AK136"/>
  <c r="BB136"/>
  <c r="BC136" s="1"/>
  <c r="AK139"/>
  <c r="AU139" s="1"/>
  <c r="AW139" s="1"/>
  <c r="AV139"/>
  <c r="AX139" s="1"/>
  <c r="AL48"/>
  <c r="AV48" s="1"/>
  <c r="AX48" s="1"/>
  <c r="AK83"/>
  <c r="AU83" s="1"/>
  <c r="AW83" s="1"/>
  <c r="AU140"/>
  <c r="AW140" s="1"/>
  <c r="AN140" s="1"/>
  <c r="AO140" s="1"/>
  <c r="AK57"/>
  <c r="AU57" s="1"/>
  <c r="AW57" s="1"/>
  <c r="AL51"/>
  <c r="AV51" s="1"/>
  <c r="AX51" s="1"/>
  <c r="AL142"/>
  <c r="AV142" s="1"/>
  <c r="AX142" s="1"/>
  <c r="BB18"/>
  <c r="BC18" s="1"/>
  <c r="BB63"/>
  <c r="BC63" s="1"/>
  <c r="BB10"/>
  <c r="BC10" s="1"/>
  <c r="AK142"/>
  <c r="AU142" s="1"/>
  <c r="AW142" s="1"/>
  <c r="BB133"/>
  <c r="BC133" s="1"/>
  <c r="BB146"/>
  <c r="BC146" s="1"/>
  <c r="BB127"/>
  <c r="BC127" s="1"/>
  <c r="AU104"/>
  <c r="AW104" s="1"/>
  <c r="AL133"/>
  <c r="AV133" s="1"/>
  <c r="AX133" s="1"/>
  <c r="BB141"/>
  <c r="BC141" s="1"/>
  <c r="BB149"/>
  <c r="BC149" s="1"/>
  <c r="AL83"/>
  <c r="AV83" s="1"/>
  <c r="AX83" s="1"/>
  <c r="AK85"/>
  <c r="AU85" s="1"/>
  <c r="AW85" s="1"/>
  <c r="BB22"/>
  <c r="BC22" s="1"/>
  <c r="BB14"/>
  <c r="BC14" s="1"/>
  <c r="BB80"/>
  <c r="BC80" s="1"/>
  <c r="AK14"/>
  <c r="AU14" s="1"/>
  <c r="AW14" s="1"/>
  <c r="AN14" s="1"/>
  <c r="AO14" s="1"/>
  <c r="BB150"/>
  <c r="BC150" s="1"/>
  <c r="AL24"/>
  <c r="AV24" s="1"/>
  <c r="AX24" s="1"/>
  <c r="BB24"/>
  <c r="BC24" s="1"/>
  <c r="AT65"/>
  <c r="AV65" s="1"/>
  <c r="AX65" s="1"/>
  <c r="AK65"/>
  <c r="AT121"/>
  <c r="AK121"/>
  <c r="BB19"/>
  <c r="BC19" s="1"/>
  <c r="AT53"/>
  <c r="AK53"/>
  <c r="AU53" s="1"/>
  <c r="AW53" s="1"/>
  <c r="AT10"/>
  <c r="AV10" s="1"/>
  <c r="AX10" s="1"/>
  <c r="AK10"/>
  <c r="AK125"/>
  <c r="AU125" s="1"/>
  <c r="AW125" s="1"/>
  <c r="BB120"/>
  <c r="BC120" s="1"/>
  <c r="AT9"/>
  <c r="BB20"/>
  <c r="BC20" s="1"/>
  <c r="AL127"/>
  <c r="AV127" s="1"/>
  <c r="AX127" s="1"/>
  <c r="AL125"/>
  <c r="AV125" s="1"/>
  <c r="AX125" s="1"/>
  <c r="AN125" s="1"/>
  <c r="AO125" s="1"/>
  <c r="AL18"/>
  <c r="AV18" s="1"/>
  <c r="AX18" s="1"/>
  <c r="AN18" s="1"/>
  <c r="AO18" s="1"/>
  <c r="AL20"/>
  <c r="AV20" s="1"/>
  <c r="AX20" s="1"/>
  <c r="BB40"/>
  <c r="BC40" s="1"/>
  <c r="BB53"/>
  <c r="BC53" s="1"/>
  <c r="AK134"/>
  <c r="AU134" s="1"/>
  <c r="AW134" s="1"/>
  <c r="BB142"/>
  <c r="BC142" s="1"/>
  <c r="BB139"/>
  <c r="BC139" s="1"/>
  <c r="AL120"/>
  <c r="AV120" s="1"/>
  <c r="AX120" s="1"/>
  <c r="AN120" s="1"/>
  <c r="AO120" s="1"/>
  <c r="BB106"/>
  <c r="BC106" s="1"/>
  <c r="AL146"/>
  <c r="AV146" s="1"/>
  <c r="AX146" s="1"/>
  <c r="AN146" s="1"/>
  <c r="AO146" s="1"/>
  <c r="AL134"/>
  <c r="AV134" s="1"/>
  <c r="AX134" s="1"/>
  <c r="BB110"/>
  <c r="BC110" s="1"/>
  <c r="BB25"/>
  <c r="BC25" s="1"/>
  <c r="AS53"/>
  <c r="AL53"/>
  <c r="AV53" s="1"/>
  <c r="AX53" s="1"/>
  <c r="AL131"/>
  <c r="AV131" s="1"/>
  <c r="AX131" s="1"/>
  <c r="BB134"/>
  <c r="BC134" s="1"/>
  <c r="BB48"/>
  <c r="BC48" s="1"/>
  <c r="BB125"/>
  <c r="BC125" s="1"/>
  <c r="BB67"/>
  <c r="BC67" s="1"/>
  <c r="AS12"/>
  <c r="AK91"/>
  <c r="AU91" s="1"/>
  <c r="AW91" s="1"/>
  <c r="AL40"/>
  <c r="AV40" s="1"/>
  <c r="AX40" s="1"/>
  <c r="AL74"/>
  <c r="AV74" s="1"/>
  <c r="AX74" s="1"/>
  <c r="AN74" s="1"/>
  <c r="AO74" s="1"/>
  <c r="BB126"/>
  <c r="BC126" s="1"/>
  <c r="AL110"/>
  <c r="AV110" s="1"/>
  <c r="AX110" s="1"/>
  <c r="AN110" s="1"/>
  <c r="AO110" s="1"/>
  <c r="BB74"/>
  <c r="BC74" s="1"/>
  <c r="AU40"/>
  <c r="AW40" s="1"/>
  <c r="BB38"/>
  <c r="BC38" s="1"/>
  <c r="BB117"/>
  <c r="BC117" s="1"/>
  <c r="BB156"/>
  <c r="BC156" s="1"/>
  <c r="BB64"/>
  <c r="BC64" s="1"/>
  <c r="BB153"/>
  <c r="BC153" s="1"/>
  <c r="BB35"/>
  <c r="BC35" s="1"/>
  <c r="AL16"/>
  <c r="AV16" s="1"/>
  <c r="AX16" s="1"/>
  <c r="AL25"/>
  <c r="AV25" s="1"/>
  <c r="AX25" s="1"/>
  <c r="AK25"/>
  <c r="AK48"/>
  <c r="BB62"/>
  <c r="BC62" s="1"/>
  <c r="BB111"/>
  <c r="BC111" s="1"/>
  <c r="BB59"/>
  <c r="BC59" s="1"/>
  <c r="BB129"/>
  <c r="BC129" s="1"/>
  <c r="BB83"/>
  <c r="BC83" s="1"/>
  <c r="BB30"/>
  <c r="BC30" s="1"/>
  <c r="BB11"/>
  <c r="BC11" s="1"/>
  <c r="AK67"/>
  <c r="AL67"/>
  <c r="AV67" s="1"/>
  <c r="AX67" s="1"/>
  <c r="AK111"/>
  <c r="AL35"/>
  <c r="AV35" s="1"/>
  <c r="AX35" s="1"/>
  <c r="AK35"/>
  <c r="BB101"/>
  <c r="BC101" s="1"/>
  <c r="AL38"/>
  <c r="AV38" s="1"/>
  <c r="AX38" s="1"/>
  <c r="AK38"/>
  <c r="AK80"/>
  <c r="AL80"/>
  <c r="AV80" s="1"/>
  <c r="AX80" s="1"/>
  <c r="BB56"/>
  <c r="BC56" s="1"/>
  <c r="AK129"/>
  <c r="AL129"/>
  <c r="AV129" s="1"/>
  <c r="AX129" s="1"/>
  <c r="BB51"/>
  <c r="BC51" s="1"/>
  <c r="AL62"/>
  <c r="AV62" s="1"/>
  <c r="AX62" s="1"/>
  <c r="AU131"/>
  <c r="AW131" s="1"/>
  <c r="BB99"/>
  <c r="BC99" s="1"/>
  <c r="AL57"/>
  <c r="AV57" s="1"/>
  <c r="AX57" s="1"/>
  <c r="AL22"/>
  <c r="AV22" s="1"/>
  <c r="AX22" s="1"/>
  <c r="AK22"/>
  <c r="AK126"/>
  <c r="AL126"/>
  <c r="AV126" s="1"/>
  <c r="AX126" s="1"/>
  <c r="AL149"/>
  <c r="AV149" s="1"/>
  <c r="AX149" s="1"/>
  <c r="AN149" s="1"/>
  <c r="AO149" s="1"/>
  <c r="AL13"/>
  <c r="AV13" s="1"/>
  <c r="AX13" s="1"/>
  <c r="AK13"/>
  <c r="BB69"/>
  <c r="BC69" s="1"/>
  <c r="BB95"/>
  <c r="BC95" s="1"/>
  <c r="BB85"/>
  <c r="BC85" s="1"/>
  <c r="BB113"/>
  <c r="BC113" s="1"/>
  <c r="BB37"/>
  <c r="BC37" s="1"/>
  <c r="AL59"/>
  <c r="AV59" s="1"/>
  <c r="AX59" s="1"/>
  <c r="AN59" s="1"/>
  <c r="AO59" s="1"/>
  <c r="BB13"/>
  <c r="BC13" s="1"/>
  <c r="AL113"/>
  <c r="AV113" s="1"/>
  <c r="AX113" s="1"/>
  <c r="AK113"/>
  <c r="AK117"/>
  <c r="AL117"/>
  <c r="AV117" s="1"/>
  <c r="AX117" s="1"/>
  <c r="AK37"/>
  <c r="AL37"/>
  <c r="AV37" s="1"/>
  <c r="AX37" s="1"/>
  <c r="AK147"/>
  <c r="AK49"/>
  <c r="AL49"/>
  <c r="AV49" s="1"/>
  <c r="AX49" s="1"/>
  <c r="AL56"/>
  <c r="AV56" s="1"/>
  <c r="AX56" s="1"/>
  <c r="AK99"/>
  <c r="BB144"/>
  <c r="BC144" s="1"/>
  <c r="BB57"/>
  <c r="BC57" s="1"/>
  <c r="AK95"/>
  <c r="BB29"/>
  <c r="BC29" s="1"/>
  <c r="AL64"/>
  <c r="AV64" s="1"/>
  <c r="AX64" s="1"/>
  <c r="AK64"/>
  <c r="AL144"/>
  <c r="AV144" s="1"/>
  <c r="AX144" s="1"/>
  <c r="AN144" s="1"/>
  <c r="AO144" s="1"/>
  <c r="BB49"/>
  <c r="BC49" s="1"/>
  <c r="BB147"/>
  <c r="BC147" s="1"/>
  <c r="AK69"/>
  <c r="AL153"/>
  <c r="AV153" s="1"/>
  <c r="AX153" s="1"/>
  <c r="AK153"/>
  <c r="AK11"/>
  <c r="AL11"/>
  <c r="AV11" s="1"/>
  <c r="AX11" s="1"/>
  <c r="AL151"/>
  <c r="AV151" s="1"/>
  <c r="AX151" s="1"/>
  <c r="AK151"/>
  <c r="AK30"/>
  <c r="AL30"/>
  <c r="AV30" s="1"/>
  <c r="AX30" s="1"/>
  <c r="AK101"/>
  <c r="AL101"/>
  <c r="AV101" s="1"/>
  <c r="AX101" s="1"/>
  <c r="BB151"/>
  <c r="BC151" s="1"/>
  <c r="AK51"/>
  <c r="AL81"/>
  <c r="AV81" s="1"/>
  <c r="AX81" s="1"/>
  <c r="AK81"/>
  <c r="BB103"/>
  <c r="BC103" s="1"/>
  <c r="BB81"/>
  <c r="BC81" s="1"/>
  <c r="AL156"/>
  <c r="AV156" s="1"/>
  <c r="AX156" s="1"/>
  <c r="AK156"/>
  <c r="AK107"/>
  <c r="BB91"/>
  <c r="BC91" s="1"/>
  <c r="AL91"/>
  <c r="AV91" s="1"/>
  <c r="AX91" s="1"/>
  <c r="AL150"/>
  <c r="AV150" s="1"/>
  <c r="AX150" s="1"/>
  <c r="AK29"/>
  <c r="AU29" s="1"/>
  <c r="AW29" s="1"/>
  <c r="AK103"/>
  <c r="AL103"/>
  <c r="AV103" s="1"/>
  <c r="AX103" s="1"/>
  <c r="BB107"/>
  <c r="BC107" s="1"/>
  <c r="AL85"/>
  <c r="AV85" s="1"/>
  <c r="AX85" s="1"/>
  <c r="AU98"/>
  <c r="AW98" s="1"/>
  <c r="AN98" s="1"/>
  <c r="AO98" s="1"/>
  <c r="BB90"/>
  <c r="BC90" s="1"/>
  <c r="BB108"/>
  <c r="BC108" s="1"/>
  <c r="BB42"/>
  <c r="BC42" s="1"/>
  <c r="BB9"/>
  <c r="BC9" s="1"/>
  <c r="BB33"/>
  <c r="BC33" s="1"/>
  <c r="BB82"/>
  <c r="BC82" s="1"/>
  <c r="BB122"/>
  <c r="BC122" s="1"/>
  <c r="BB112"/>
  <c r="BC112" s="1"/>
  <c r="BB55"/>
  <c r="BC55" s="1"/>
  <c r="BB124"/>
  <c r="BC124" s="1"/>
  <c r="BB116"/>
  <c r="BC116" s="1"/>
  <c r="BB79"/>
  <c r="BC79" s="1"/>
  <c r="BB39"/>
  <c r="BC39" s="1"/>
  <c r="BB87"/>
  <c r="BC87" s="1"/>
  <c r="BB68"/>
  <c r="BC68" s="1"/>
  <c r="BB15"/>
  <c r="BC15" s="1"/>
  <c r="BB71"/>
  <c r="BC71" s="1"/>
  <c r="BB102"/>
  <c r="BC102" s="1"/>
  <c r="BB130"/>
  <c r="BC130" s="1"/>
  <c r="BB28"/>
  <c r="BC28" s="1"/>
  <c r="BB54"/>
  <c r="BC54" s="1"/>
  <c r="AL68"/>
  <c r="AV68" s="1"/>
  <c r="AX68" s="1"/>
  <c r="AK68"/>
  <c r="AK15"/>
  <c r="AL15"/>
  <c r="AV15" s="1"/>
  <c r="AX15" s="1"/>
  <c r="AK33"/>
  <c r="AL33"/>
  <c r="AV33" s="1"/>
  <c r="AX33" s="1"/>
  <c r="AK82"/>
  <c r="AL82"/>
  <c r="AV82" s="1"/>
  <c r="AX82" s="1"/>
  <c r="AK79"/>
  <c r="AL79"/>
  <c r="AV79" s="1"/>
  <c r="AX79" s="1"/>
  <c r="BB118"/>
  <c r="BC118" s="1"/>
  <c r="AK39"/>
  <c r="AL39"/>
  <c r="AV39" s="1"/>
  <c r="AX39" s="1"/>
  <c r="AL90"/>
  <c r="AV90" s="1"/>
  <c r="AX90" s="1"/>
  <c r="AK90"/>
  <c r="BB52"/>
  <c r="BC52" s="1"/>
  <c r="BB46"/>
  <c r="BC46" s="1"/>
  <c r="BB58"/>
  <c r="BC58" s="1"/>
  <c r="AL71"/>
  <c r="AV71" s="1"/>
  <c r="AX71" s="1"/>
  <c r="AK71"/>
  <c r="AK118"/>
  <c r="AL118"/>
  <c r="AV118" s="1"/>
  <c r="AX118" s="1"/>
  <c r="AK55"/>
  <c r="AL55"/>
  <c r="AV55" s="1"/>
  <c r="AX55" s="1"/>
  <c r="AK87"/>
  <c r="AL87"/>
  <c r="AV87" s="1"/>
  <c r="AX87" s="1"/>
  <c r="BB92"/>
  <c r="BC92" s="1"/>
  <c r="AK36"/>
  <c r="AL36"/>
  <c r="AV36" s="1"/>
  <c r="AX36" s="1"/>
  <c r="AL47"/>
  <c r="AV47" s="1"/>
  <c r="AX47" s="1"/>
  <c r="AK47"/>
  <c r="AL12"/>
  <c r="AV12" s="1"/>
  <c r="AX12" s="1"/>
  <c r="AK12"/>
  <c r="AK94"/>
  <c r="AL94"/>
  <c r="AV94" s="1"/>
  <c r="AX94" s="1"/>
  <c r="AL92"/>
  <c r="AV92" s="1"/>
  <c r="AX92" s="1"/>
  <c r="AK92"/>
  <c r="AL23"/>
  <c r="AV23" s="1"/>
  <c r="AX23" s="1"/>
  <c r="AK23"/>
  <c r="BB36"/>
  <c r="BC36" s="1"/>
  <c r="AK122"/>
  <c r="AL122"/>
  <c r="AV122" s="1"/>
  <c r="AX122" s="1"/>
  <c r="AK112"/>
  <c r="AL112"/>
  <c r="AV112" s="1"/>
  <c r="AX112" s="1"/>
  <c r="BB47"/>
  <c r="BC47" s="1"/>
  <c r="BB12"/>
  <c r="BC12" s="1"/>
  <c r="BB88"/>
  <c r="BC88" s="1"/>
  <c r="AL28"/>
  <c r="AV28" s="1"/>
  <c r="AX28" s="1"/>
  <c r="AK28"/>
  <c r="AK54"/>
  <c r="AL54"/>
  <c r="AV54" s="1"/>
  <c r="AX54" s="1"/>
  <c r="BB23"/>
  <c r="BC23" s="1"/>
  <c r="AK76"/>
  <c r="AU76" s="1"/>
  <c r="AW76" s="1"/>
  <c r="AL76"/>
  <c r="AV76" s="1"/>
  <c r="AX76" s="1"/>
  <c r="AK31"/>
  <c r="AL31"/>
  <c r="AV31" s="1"/>
  <c r="AX31" s="1"/>
  <c r="AK78"/>
  <c r="AL78"/>
  <c r="AV78" s="1"/>
  <c r="AX78" s="1"/>
  <c r="AK44"/>
  <c r="AL44"/>
  <c r="AV44" s="1"/>
  <c r="AX44" s="1"/>
  <c r="AL88"/>
  <c r="AV88" s="1"/>
  <c r="AX88" s="1"/>
  <c r="AK88"/>
  <c r="AL102"/>
  <c r="AV102" s="1"/>
  <c r="AX102" s="1"/>
  <c r="AK102"/>
  <c r="AL130"/>
  <c r="AV130" s="1"/>
  <c r="AX130" s="1"/>
  <c r="AK130"/>
  <c r="BB76"/>
  <c r="BC76" s="1"/>
  <c r="BB31"/>
  <c r="BC31" s="1"/>
  <c r="AK124"/>
  <c r="AL124"/>
  <c r="AV124" s="1"/>
  <c r="AX124" s="1"/>
  <c r="BB78"/>
  <c r="BC78" s="1"/>
  <c r="BB44"/>
  <c r="BC44" s="1"/>
  <c r="AL42"/>
  <c r="AV42" s="1"/>
  <c r="AX42" s="1"/>
  <c r="AK42"/>
  <c r="AK9"/>
  <c r="AL9"/>
  <c r="AV9" s="1"/>
  <c r="AX9" s="1"/>
  <c r="BB94"/>
  <c r="BC94" s="1"/>
  <c r="AL66"/>
  <c r="AV66" s="1"/>
  <c r="AX66" s="1"/>
  <c r="AK66"/>
  <c r="AK70"/>
  <c r="AL70"/>
  <c r="AV70" s="1"/>
  <c r="AX70" s="1"/>
  <c r="AK34"/>
  <c r="AU34" s="1"/>
  <c r="AW34" s="1"/>
  <c r="AL34"/>
  <c r="AV34" s="1"/>
  <c r="AX34" s="1"/>
  <c r="AK84"/>
  <c r="AU84" s="1"/>
  <c r="AW84" s="1"/>
  <c r="AL84"/>
  <c r="AV84" s="1"/>
  <c r="AX84" s="1"/>
  <c r="AK116"/>
  <c r="AU116" s="1"/>
  <c r="AW116" s="1"/>
  <c r="AL116"/>
  <c r="AV116" s="1"/>
  <c r="AX116" s="1"/>
  <c r="AK26"/>
  <c r="AL26"/>
  <c r="AV26" s="1"/>
  <c r="AX26" s="1"/>
  <c r="BB66"/>
  <c r="BC66" s="1"/>
  <c r="BB70"/>
  <c r="BC70" s="1"/>
  <c r="BB34"/>
  <c r="BC34" s="1"/>
  <c r="AL108"/>
  <c r="AV108" s="1"/>
  <c r="AX108" s="1"/>
  <c r="AK108"/>
  <c r="BB84"/>
  <c r="BC84" s="1"/>
  <c r="AK52"/>
  <c r="AL52"/>
  <c r="AV52" s="1"/>
  <c r="AX52" s="1"/>
  <c r="AL46"/>
  <c r="AV46" s="1"/>
  <c r="AX46" s="1"/>
  <c r="AK46"/>
  <c r="AL58"/>
  <c r="AV58" s="1"/>
  <c r="AX58" s="1"/>
  <c r="AK58"/>
  <c r="BB26"/>
  <c r="BC26" s="1"/>
  <c r="AY168" l="1"/>
  <c r="AY180"/>
  <c r="AY182"/>
  <c r="AY162"/>
  <c r="AN16"/>
  <c r="AO16" s="1"/>
  <c r="AV121"/>
  <c r="AX121" s="1"/>
  <c r="AY155"/>
  <c r="AY19"/>
  <c r="AY41"/>
  <c r="AY105"/>
  <c r="AU105"/>
  <c r="AW105" s="1"/>
  <c r="AY89"/>
  <c r="AN97"/>
  <c r="AO97" s="1"/>
  <c r="AY123"/>
  <c r="AY114"/>
  <c r="AY119"/>
  <c r="AN170"/>
  <c r="AO170" s="1"/>
  <c r="AN166"/>
  <c r="AO166" s="1"/>
  <c r="AU178"/>
  <c r="AW178" s="1"/>
  <c r="AY178"/>
  <c r="AN29"/>
  <c r="AO29" s="1"/>
  <c r="AY106"/>
  <c r="AY50"/>
  <c r="AN104"/>
  <c r="AO104" s="1"/>
  <c r="AY27"/>
  <c r="AY141"/>
  <c r="AY137"/>
  <c r="AY138"/>
  <c r="AY77"/>
  <c r="AY75"/>
  <c r="AY86"/>
  <c r="AY73"/>
  <c r="AY135"/>
  <c r="AY128"/>
  <c r="AN57"/>
  <c r="AO57" s="1"/>
  <c r="AY145"/>
  <c r="AN84"/>
  <c r="AO84" s="1"/>
  <c r="AY21"/>
  <c r="AY115"/>
  <c r="AY152"/>
  <c r="AN142"/>
  <c r="AO142" s="1"/>
  <c r="AN91"/>
  <c r="AO91" s="1"/>
  <c r="AY45"/>
  <c r="AY72"/>
  <c r="AN62"/>
  <c r="AO62" s="1"/>
  <c r="AN61"/>
  <c r="AO61" s="1"/>
  <c r="AN56"/>
  <c r="AO56" s="1"/>
  <c r="AN83"/>
  <c r="AO83" s="1"/>
  <c r="AY93"/>
  <c r="AN85"/>
  <c r="AO85" s="1"/>
  <c r="AN150"/>
  <c r="AO150" s="1"/>
  <c r="AN134"/>
  <c r="AO134" s="1"/>
  <c r="AN40"/>
  <c r="AO40" s="1"/>
  <c r="AN133"/>
  <c r="AO133" s="1"/>
  <c r="AY148"/>
  <c r="AN76"/>
  <c r="AO76" s="1"/>
  <c r="AY96"/>
  <c r="AN131"/>
  <c r="AO131" s="1"/>
  <c r="AN53"/>
  <c r="AO53" s="1"/>
  <c r="AY157"/>
  <c r="AY98"/>
  <c r="AN116"/>
  <c r="AO116" s="1"/>
  <c r="AY143"/>
  <c r="AN139"/>
  <c r="AO139" s="1"/>
  <c r="AY140"/>
  <c r="AY154"/>
  <c r="AN127"/>
  <c r="AO127" s="1"/>
  <c r="AN17"/>
  <c r="AO17" s="1"/>
  <c r="AN34"/>
  <c r="AO34" s="1"/>
  <c r="AY132"/>
  <c r="AN63"/>
  <c r="AO63" s="1"/>
  <c r="AN24"/>
  <c r="AO24" s="1"/>
  <c r="AY109"/>
  <c r="AN20"/>
  <c r="AO20" s="1"/>
  <c r="AY120"/>
  <c r="AY43"/>
  <c r="AY100"/>
  <c r="AU177"/>
  <c r="AW177" s="1"/>
  <c r="AN177" s="1"/>
  <c r="AO177" s="1"/>
  <c r="AU179"/>
  <c r="AW179" s="1"/>
  <c r="AN179" s="1"/>
  <c r="AO179" s="1"/>
  <c r="AU32"/>
  <c r="AW32" s="1"/>
  <c r="AN32" s="1"/>
  <c r="AO32" s="1"/>
  <c r="AU181"/>
  <c r="AW181" s="1"/>
  <c r="AN181" s="1"/>
  <c r="AO181" s="1"/>
  <c r="AU165"/>
  <c r="AW165" s="1"/>
  <c r="AN165" s="1"/>
  <c r="AO165" s="1"/>
  <c r="AU176"/>
  <c r="AW176" s="1"/>
  <c r="AN176" s="1"/>
  <c r="AO176" s="1"/>
  <c r="AU175"/>
  <c r="AW175" s="1"/>
  <c r="AN175" s="1"/>
  <c r="AO175" s="1"/>
  <c r="AU167"/>
  <c r="AW167" s="1"/>
  <c r="AN167" s="1"/>
  <c r="AO167" s="1"/>
  <c r="AU169"/>
  <c r="AW169" s="1"/>
  <c r="AN169" s="1"/>
  <c r="AO169" s="1"/>
  <c r="AU172"/>
  <c r="AW172" s="1"/>
  <c r="AN172" s="1"/>
  <c r="AO172" s="1"/>
  <c r="AU163"/>
  <c r="AW163" s="1"/>
  <c r="AN163" s="1"/>
  <c r="AO163" s="1"/>
  <c r="AU171"/>
  <c r="AW171" s="1"/>
  <c r="AN171" s="1"/>
  <c r="AO171" s="1"/>
  <c r="AU159"/>
  <c r="AW159" s="1"/>
  <c r="AN159" s="1"/>
  <c r="AO159" s="1"/>
  <c r="AU161"/>
  <c r="AW161" s="1"/>
  <c r="AN161" s="1"/>
  <c r="AO161" s="1"/>
  <c r="AU164"/>
  <c r="AW164" s="1"/>
  <c r="AN164" s="1"/>
  <c r="AO164" s="1"/>
  <c r="AU136"/>
  <c r="AW136" s="1"/>
  <c r="AN136" s="1"/>
  <c r="AO136" s="1"/>
  <c r="AY18"/>
  <c r="AY14"/>
  <c r="AY74"/>
  <c r="AY146"/>
  <c r="AU121"/>
  <c r="AW121" s="1"/>
  <c r="BA10"/>
  <c r="AU10"/>
  <c r="AW10" s="1"/>
  <c r="AN10" s="1"/>
  <c r="AO10" s="1"/>
  <c r="AU65"/>
  <c r="AW65" s="1"/>
  <c r="AN65" s="1"/>
  <c r="AO65" s="1"/>
  <c r="AY125"/>
  <c r="AY110"/>
  <c r="AU48"/>
  <c r="AW48" s="1"/>
  <c r="AN48" s="1"/>
  <c r="AO48" s="1"/>
  <c r="AU25"/>
  <c r="AW25" s="1"/>
  <c r="AN25" s="1"/>
  <c r="AO25" s="1"/>
  <c r="AU111"/>
  <c r="AW111" s="1"/>
  <c r="AN111" s="1"/>
  <c r="AO111" s="1"/>
  <c r="AU67"/>
  <c r="AW67" s="1"/>
  <c r="AN67" s="1"/>
  <c r="AO67" s="1"/>
  <c r="AU35"/>
  <c r="AW35" s="1"/>
  <c r="AN35" s="1"/>
  <c r="AO35" s="1"/>
  <c r="AU129"/>
  <c r="AW129" s="1"/>
  <c r="AN129" s="1"/>
  <c r="AO129" s="1"/>
  <c r="AU80"/>
  <c r="AW80" s="1"/>
  <c r="AN80" s="1"/>
  <c r="AO80" s="1"/>
  <c r="AU38"/>
  <c r="AW38" s="1"/>
  <c r="AN38" s="1"/>
  <c r="AO38" s="1"/>
  <c r="AU37"/>
  <c r="AW37" s="1"/>
  <c r="AN37" s="1"/>
  <c r="AO37" s="1"/>
  <c r="AY149"/>
  <c r="AU51"/>
  <c r="AW51" s="1"/>
  <c r="AN51" s="1"/>
  <c r="AO51" s="1"/>
  <c r="AU99"/>
  <c r="AW99" s="1"/>
  <c r="AN99" s="1"/>
  <c r="AO99" s="1"/>
  <c r="AU117"/>
  <c r="AW117" s="1"/>
  <c r="AN117" s="1"/>
  <c r="AO117" s="1"/>
  <c r="AU126"/>
  <c r="AW126" s="1"/>
  <c r="AN126" s="1"/>
  <c r="AO126" s="1"/>
  <c r="AU11"/>
  <c r="AW11" s="1"/>
  <c r="AN11" s="1"/>
  <c r="AO11" s="1"/>
  <c r="BA11"/>
  <c r="AY144"/>
  <c r="AU113"/>
  <c r="AW113" s="1"/>
  <c r="AN113" s="1"/>
  <c r="AO113" s="1"/>
  <c r="AU22"/>
  <c r="AW22" s="1"/>
  <c r="AN22" s="1"/>
  <c r="AO22" s="1"/>
  <c r="AU101"/>
  <c r="AW101" s="1"/>
  <c r="AN101" s="1"/>
  <c r="AO101" s="1"/>
  <c r="AU153"/>
  <c r="AW153" s="1"/>
  <c r="AN153" s="1"/>
  <c r="AO153" s="1"/>
  <c r="AU64"/>
  <c r="AW64" s="1"/>
  <c r="AN64" s="1"/>
  <c r="AO64" s="1"/>
  <c r="AU49"/>
  <c r="AW49" s="1"/>
  <c r="AN49" s="1"/>
  <c r="AO49" s="1"/>
  <c r="AU30"/>
  <c r="AW30" s="1"/>
  <c r="AN30" s="1"/>
  <c r="AU69"/>
  <c r="AW69" s="1"/>
  <c r="AN69" s="1"/>
  <c r="AO69" s="1"/>
  <c r="AU147"/>
  <c r="AW147" s="1"/>
  <c r="AN147" s="1"/>
  <c r="AO147" s="1"/>
  <c r="AY59"/>
  <c r="BA13"/>
  <c r="AU13"/>
  <c r="AW13" s="1"/>
  <c r="AN13" s="1"/>
  <c r="AO13" s="1"/>
  <c r="AU81"/>
  <c r="AW81" s="1"/>
  <c r="AN81" s="1"/>
  <c r="AO81" s="1"/>
  <c r="AU151"/>
  <c r="AW151" s="1"/>
  <c r="AN151" s="1"/>
  <c r="AO151" s="1"/>
  <c r="AU95"/>
  <c r="AW95" s="1"/>
  <c r="AN95" s="1"/>
  <c r="AO95" s="1"/>
  <c r="AU103"/>
  <c r="AW103" s="1"/>
  <c r="AN103" s="1"/>
  <c r="AO103" s="1"/>
  <c r="AU107"/>
  <c r="AW107" s="1"/>
  <c r="AN107" s="1"/>
  <c r="AO107" s="1"/>
  <c r="AU156"/>
  <c r="AW156" s="1"/>
  <c r="AN156" s="1"/>
  <c r="AO156" s="1"/>
  <c r="AU15"/>
  <c r="AW15" s="1"/>
  <c r="AN15" s="1"/>
  <c r="AO15" s="1"/>
  <c r="AU68"/>
  <c r="AW68" s="1"/>
  <c r="AN68" s="1"/>
  <c r="AO68" s="1"/>
  <c r="AU82"/>
  <c r="AW82" s="1"/>
  <c r="AN82" s="1"/>
  <c r="AO82" s="1"/>
  <c r="AU33"/>
  <c r="AW33" s="1"/>
  <c r="AN33" s="1"/>
  <c r="AO33" s="1"/>
  <c r="AU66"/>
  <c r="AW66" s="1"/>
  <c r="AN66" s="1"/>
  <c r="AO66" s="1"/>
  <c r="AU31"/>
  <c r="AW31" s="1"/>
  <c r="AN31" s="1"/>
  <c r="AO31" s="1"/>
  <c r="AU23"/>
  <c r="AW23" s="1"/>
  <c r="AN23" s="1"/>
  <c r="AO23" s="1"/>
  <c r="AU47"/>
  <c r="AW47" s="1"/>
  <c r="AN47" s="1"/>
  <c r="AO47" s="1"/>
  <c r="AU55"/>
  <c r="AW55" s="1"/>
  <c r="AN55" s="1"/>
  <c r="AO55" s="1"/>
  <c r="AU90"/>
  <c r="AW90" s="1"/>
  <c r="AN90" s="1"/>
  <c r="AO90" s="1"/>
  <c r="AU58"/>
  <c r="AW58" s="1"/>
  <c r="AN58" s="1"/>
  <c r="AO58" s="1"/>
  <c r="AU108"/>
  <c r="AW108" s="1"/>
  <c r="AN108" s="1"/>
  <c r="AO108" s="1"/>
  <c r="AU88"/>
  <c r="AW88" s="1"/>
  <c r="AN88" s="1"/>
  <c r="AO88" s="1"/>
  <c r="AU124"/>
  <c r="AW124" s="1"/>
  <c r="AN124" s="1"/>
  <c r="AO124" s="1"/>
  <c r="AU92"/>
  <c r="AW92" s="1"/>
  <c r="AN92" s="1"/>
  <c r="AO92" s="1"/>
  <c r="AU118"/>
  <c r="AW118" s="1"/>
  <c r="AN118" s="1"/>
  <c r="AO118" s="1"/>
  <c r="AU36"/>
  <c r="AW36" s="1"/>
  <c r="AN36" s="1"/>
  <c r="AO36" s="1"/>
  <c r="AU71"/>
  <c r="AW71" s="1"/>
  <c r="AN71" s="1"/>
  <c r="AO71" s="1"/>
  <c r="AU39"/>
  <c r="AW39" s="1"/>
  <c r="AN39" s="1"/>
  <c r="AU46"/>
  <c r="AW46" s="1"/>
  <c r="AN46" s="1"/>
  <c r="AO46" s="1"/>
  <c r="AU9"/>
  <c r="AW9" s="1"/>
  <c r="AN9" s="1"/>
  <c r="BA9"/>
  <c r="AU44"/>
  <c r="AW44" s="1"/>
  <c r="AN44" s="1"/>
  <c r="AO44" s="1"/>
  <c r="AU112"/>
  <c r="AW112" s="1"/>
  <c r="AN112" s="1"/>
  <c r="AO112" s="1"/>
  <c r="AU42"/>
  <c r="AW42" s="1"/>
  <c r="AN42" s="1"/>
  <c r="AO42" s="1"/>
  <c r="AU130"/>
  <c r="AW130" s="1"/>
  <c r="AN130" s="1"/>
  <c r="AO130" s="1"/>
  <c r="AU54"/>
  <c r="AW54" s="1"/>
  <c r="AN54" s="1"/>
  <c r="AO54" s="1"/>
  <c r="AU94"/>
  <c r="AW94" s="1"/>
  <c r="AN94" s="1"/>
  <c r="AU78"/>
  <c r="AW78" s="1"/>
  <c r="AN78" s="1"/>
  <c r="AO78" s="1"/>
  <c r="AU28"/>
  <c r="AW28" s="1"/>
  <c r="AN28" s="1"/>
  <c r="AU122"/>
  <c r="AW122" s="1"/>
  <c r="AN122" s="1"/>
  <c r="AO122" s="1"/>
  <c r="BA12"/>
  <c r="AU12"/>
  <c r="AW12" s="1"/>
  <c r="AN12" s="1"/>
  <c r="AO12" s="1"/>
  <c r="AU87"/>
  <c r="AW87" s="1"/>
  <c r="AN87" s="1"/>
  <c r="AO87" s="1"/>
  <c r="AU79"/>
  <c r="AW79" s="1"/>
  <c r="AN79" s="1"/>
  <c r="AU52"/>
  <c r="AW52" s="1"/>
  <c r="AN52" s="1"/>
  <c r="AU26"/>
  <c r="AW26" s="1"/>
  <c r="AN26" s="1"/>
  <c r="AU70"/>
  <c r="AW70" s="1"/>
  <c r="AN70" s="1"/>
  <c r="AO70" s="1"/>
  <c r="AU102"/>
  <c r="AW102" s="1"/>
  <c r="AN102" s="1"/>
  <c r="AO102" s="1"/>
  <c r="AN121" l="1"/>
  <c r="AO121" s="1"/>
  <c r="AY16"/>
  <c r="AO52"/>
  <c r="AO94"/>
  <c r="AO30"/>
  <c r="AO39"/>
  <c r="AO28"/>
  <c r="AO79"/>
  <c r="AO26"/>
  <c r="AO9"/>
  <c r="AY116"/>
  <c r="AY34"/>
  <c r="AY76"/>
  <c r="AY133"/>
  <c r="AY97"/>
  <c r="AY170"/>
  <c r="AY166"/>
  <c r="AY29"/>
  <c r="AY104"/>
  <c r="AY84"/>
  <c r="AY56"/>
  <c r="AY91"/>
  <c r="AY57"/>
  <c r="AY85"/>
  <c r="AY127"/>
  <c r="AY150"/>
  <c r="AY134"/>
  <c r="AY83"/>
  <c r="AY20"/>
  <c r="AY107"/>
  <c r="AY53"/>
  <c r="AY62"/>
  <c r="AY142"/>
  <c r="AY61"/>
  <c r="AY139"/>
  <c r="AY147"/>
  <c r="AY131"/>
  <c r="AY40"/>
  <c r="AY112"/>
  <c r="AY12"/>
  <c r="AY42"/>
  <c r="AY36"/>
  <c r="AY88"/>
  <c r="AY66"/>
  <c r="AY101"/>
  <c r="AY80"/>
  <c r="AY175"/>
  <c r="AY108"/>
  <c r="AY129"/>
  <c r="AY102"/>
  <c r="AY44"/>
  <c r="AY151"/>
  <c r="AY35"/>
  <c r="AY90"/>
  <c r="AY81"/>
  <c r="AY69"/>
  <c r="AY67"/>
  <c r="AY171"/>
  <c r="AY118"/>
  <c r="AY161"/>
  <c r="AY122"/>
  <c r="AY113"/>
  <c r="AY159"/>
  <c r="AY55"/>
  <c r="AY82"/>
  <c r="AY30"/>
  <c r="AY111"/>
  <c r="AY163"/>
  <c r="AY95"/>
  <c r="AY99"/>
  <c r="AY92"/>
  <c r="AY156"/>
  <c r="AY25"/>
  <c r="AY70"/>
  <c r="AY33"/>
  <c r="AY78"/>
  <c r="AY94"/>
  <c r="AY13"/>
  <c r="AY37"/>
  <c r="AY136"/>
  <c r="AY172"/>
  <c r="AY179"/>
  <c r="AY22"/>
  <c r="AY176"/>
  <c r="AY58"/>
  <c r="AY51"/>
  <c r="AY165"/>
  <c r="AY124"/>
  <c r="AY26"/>
  <c r="AY52"/>
  <c r="AY68"/>
  <c r="AY103"/>
  <c r="AY79"/>
  <c r="AY54"/>
  <c r="AY15"/>
  <c r="AY64"/>
  <c r="AY38"/>
  <c r="AY169"/>
  <c r="AY177"/>
  <c r="AY28"/>
  <c r="AY9"/>
  <c r="AY46"/>
  <c r="AY49"/>
  <c r="AY39"/>
  <c r="AY130"/>
  <c r="AY71"/>
  <c r="AY153"/>
  <c r="AY126"/>
  <c r="AY164"/>
  <c r="AY167"/>
  <c r="AY11"/>
  <c r="AY47"/>
  <c r="AY48"/>
  <c r="AY23"/>
  <c r="AY17"/>
  <c r="AY63"/>
  <c r="AY10"/>
  <c r="AY87"/>
  <c r="AY117"/>
  <c r="AY24"/>
  <c r="AY181"/>
  <c r="AY31"/>
  <c r="AY32"/>
  <c r="AY65"/>
  <c r="AR158"/>
  <c r="AV158" s="1"/>
  <c r="AX158" s="1"/>
  <c r="AN158" s="1"/>
  <c r="AY121" l="1"/>
  <c r="AO158"/>
  <c r="AY158"/>
  <c r="N8" l="1"/>
  <c r="M8"/>
  <c r="AG8"/>
  <c r="L8"/>
  <c r="AC8"/>
  <c r="I8"/>
  <c r="AF8"/>
  <c r="BD8"/>
  <c r="AA8"/>
  <c r="K8"/>
  <c r="U8"/>
  <c r="P8"/>
  <c r="W8"/>
  <c r="S8"/>
  <c r="F8"/>
  <c r="H8"/>
  <c r="AE8"/>
  <c r="AB8"/>
  <c r="X8"/>
  <c r="E8"/>
  <c r="AP8"/>
  <c r="V8"/>
  <c r="Z8"/>
  <c r="Q8"/>
  <c r="R8"/>
  <c r="AH8"/>
  <c r="D3" i="19"/>
  <c r="AD8" i="2"/>
  <c r="O8"/>
  <c r="D2" i="19"/>
  <c r="G8" i="2"/>
  <c r="J8"/>
  <c r="AQ8"/>
  <c r="D8"/>
  <c r="AR8"/>
  <c r="Y8"/>
  <c r="AI8"/>
  <c r="T8"/>
  <c r="AJ8" l="1"/>
  <c r="R219"/>
  <c r="R218" s="1"/>
  <c r="R222" s="1"/>
  <c r="W219"/>
  <c r="W218" s="1"/>
  <c r="W222" s="1"/>
  <c r="AT8"/>
  <c r="AB219"/>
  <c r="AB218" s="1"/>
  <c r="AB222" s="1"/>
  <c r="J220"/>
  <c r="J219"/>
  <c r="J221"/>
  <c r="AG219"/>
  <c r="AG218" s="1"/>
  <c r="AG222" s="1"/>
  <c r="M219"/>
  <c r="M218" s="1"/>
  <c r="M222" s="1"/>
  <c r="F221"/>
  <c r="F220"/>
  <c r="F219"/>
  <c r="AL8"/>
  <c r="BB8"/>
  <c r="BC8" s="1"/>
  <c r="G231" s="1"/>
  <c r="AS8"/>
  <c r="AK8"/>
  <c r="AV8" l="1"/>
  <c r="AX8" s="1"/>
  <c r="G233"/>
  <c r="G232"/>
  <c r="G230"/>
  <c r="G227"/>
  <c r="G229"/>
  <c r="G226"/>
  <c r="G228"/>
  <c r="AU8"/>
  <c r="AW8" s="1"/>
  <c r="BA8"/>
  <c r="AN8" l="1"/>
  <c r="C117" s="1"/>
  <c r="G234"/>
  <c r="C15" l="1"/>
  <c r="C190"/>
  <c r="C75"/>
  <c r="C45"/>
  <c r="C19"/>
  <c r="C84"/>
  <c r="C74"/>
  <c r="C97"/>
  <c r="C11"/>
  <c r="C202"/>
  <c r="C70"/>
  <c r="C111"/>
  <c r="C43"/>
  <c r="C203"/>
  <c r="C87"/>
  <c r="C123"/>
  <c r="C139"/>
  <c r="C150"/>
  <c r="C195"/>
  <c r="C183"/>
  <c r="C169"/>
  <c r="C106"/>
  <c r="C132"/>
  <c r="C104"/>
  <c r="C128"/>
  <c r="C153"/>
  <c r="C83"/>
  <c r="C160"/>
  <c r="C89"/>
  <c r="C124"/>
  <c r="C96"/>
  <c r="C14"/>
  <c r="C33"/>
  <c r="C187"/>
  <c r="C127"/>
  <c r="C113"/>
  <c r="AY8"/>
  <c r="C94"/>
  <c r="C18"/>
  <c r="C27"/>
  <c r="C54"/>
  <c r="C86"/>
  <c r="C55"/>
  <c r="C181"/>
  <c r="C162"/>
  <c r="C170"/>
  <c r="C196"/>
  <c r="C184"/>
  <c r="C140"/>
  <c r="C141"/>
  <c r="C147"/>
  <c r="C148"/>
  <c r="C121"/>
  <c r="C48"/>
  <c r="C213"/>
  <c r="C79"/>
  <c r="C37"/>
  <c r="C189"/>
  <c r="C40"/>
  <c r="C49"/>
  <c r="C129"/>
  <c r="C77"/>
  <c r="C52"/>
  <c r="C50"/>
  <c r="C60"/>
  <c r="C175"/>
  <c r="C204"/>
  <c r="C136"/>
  <c r="C198"/>
  <c r="C211"/>
  <c r="C122"/>
  <c r="C125"/>
  <c r="C142"/>
  <c r="C115"/>
  <c r="C210"/>
  <c r="C66"/>
  <c r="C168"/>
  <c r="C13"/>
  <c r="C165"/>
  <c r="C112"/>
  <c r="C172"/>
  <c r="C152"/>
  <c r="C58"/>
  <c r="C61"/>
  <c r="C9"/>
  <c r="C174"/>
  <c r="C185"/>
  <c r="C194"/>
  <c r="C199"/>
  <c r="C163"/>
  <c r="C138"/>
  <c r="C144"/>
  <c r="C105"/>
  <c r="C130"/>
  <c r="C188"/>
  <c r="C151"/>
  <c r="C38"/>
  <c r="C107"/>
  <c r="C126"/>
  <c r="C206"/>
  <c r="C154"/>
  <c r="C10"/>
  <c r="C98"/>
  <c r="C114"/>
  <c r="C78"/>
  <c r="C91"/>
  <c r="C24"/>
  <c r="C17"/>
  <c r="C102"/>
  <c r="C64"/>
  <c r="C57"/>
  <c r="C65"/>
  <c r="C23"/>
  <c r="C44"/>
  <c r="C101"/>
  <c r="C161"/>
  <c r="C208"/>
  <c r="C167"/>
  <c r="C205"/>
  <c r="C192"/>
  <c r="C155"/>
  <c r="C119"/>
  <c r="C120"/>
  <c r="C118"/>
  <c r="C135"/>
  <c r="C176"/>
  <c r="C201"/>
  <c r="C90"/>
  <c r="C177"/>
  <c r="C99"/>
  <c r="C41"/>
  <c r="C134"/>
  <c r="C92"/>
  <c r="C39"/>
  <c r="C12"/>
  <c r="C53"/>
  <c r="C80"/>
  <c r="C26"/>
  <c r="C28"/>
  <c r="C47"/>
  <c r="C82"/>
  <c r="C200"/>
  <c r="C157"/>
  <c r="C191"/>
  <c r="C212"/>
  <c r="C103"/>
  <c r="C158"/>
  <c r="C116"/>
  <c r="C110"/>
  <c r="C137"/>
  <c r="C8"/>
  <c r="C63"/>
  <c r="C143"/>
  <c r="C21"/>
  <c r="C182"/>
  <c r="C20"/>
  <c r="C42"/>
  <c r="C85"/>
  <c r="C179"/>
  <c r="C51"/>
  <c r="C35"/>
  <c r="C30"/>
  <c r="C62"/>
  <c r="C69"/>
  <c r="C34"/>
  <c r="C81"/>
  <c r="C32"/>
  <c r="C59"/>
  <c r="C95"/>
  <c r="C93"/>
  <c r="C56"/>
  <c r="C180"/>
  <c r="C178"/>
  <c r="C209"/>
  <c r="C156"/>
  <c r="C193"/>
  <c r="C173"/>
  <c r="C145"/>
  <c r="C109"/>
  <c r="C108"/>
  <c r="C133"/>
  <c r="C76"/>
  <c r="C67"/>
  <c r="C100"/>
  <c r="C131"/>
  <c r="C68"/>
  <c r="C88"/>
  <c r="C171"/>
  <c r="C16"/>
  <c r="C31"/>
  <c r="C22"/>
  <c r="AO8"/>
  <c r="AN2" s="1"/>
  <c r="C25"/>
  <c r="C36"/>
  <c r="C72"/>
  <c r="C73"/>
  <c r="C71"/>
  <c r="C46"/>
  <c r="C29"/>
  <c r="C166"/>
  <c r="C207"/>
  <c r="C159"/>
  <c r="C197"/>
  <c r="C186"/>
  <c r="C164"/>
  <c r="C149"/>
  <c r="C146"/>
  <c r="F218"/>
  <c r="F222" s="1"/>
  <c r="E2" i="19" l="1"/>
  <c r="E3"/>
  <c r="AB2" i="2"/>
  <c r="AN3" s="1"/>
  <c r="E4" i="19"/>
  <c r="AB3" i="2"/>
  <c r="AN4" l="1"/>
  <c r="AE4"/>
  <c r="J218"/>
  <c r="J222" s="1"/>
</calcChain>
</file>

<file path=xl/sharedStrings.xml><?xml version="1.0" encoding="utf-8"?>
<sst xmlns="http://schemas.openxmlformats.org/spreadsheetml/2006/main" count="1101" uniqueCount="226">
  <si>
    <t xml:space="preserve"> </t>
  </si>
  <si>
    <t>Bangla</t>
  </si>
  <si>
    <t>English</t>
  </si>
  <si>
    <t>পৌরনীতি</t>
  </si>
  <si>
    <t>অর্থনীতি</t>
  </si>
  <si>
    <t>IH&amp;C</t>
  </si>
  <si>
    <t>Logic</t>
  </si>
  <si>
    <t>আইসিটি</t>
  </si>
  <si>
    <t xml:space="preserve">4th Subject </t>
  </si>
  <si>
    <t>Roll</t>
  </si>
  <si>
    <t>Name</t>
  </si>
  <si>
    <t>MCQ</t>
  </si>
  <si>
    <t>CQ</t>
  </si>
  <si>
    <t>MCQS</t>
  </si>
  <si>
    <t>CQS</t>
  </si>
  <si>
    <t xml:space="preserve">Total </t>
  </si>
  <si>
    <t>GPA</t>
  </si>
  <si>
    <t>Grade</t>
  </si>
  <si>
    <t>pmarks</t>
  </si>
  <si>
    <t>PM</t>
  </si>
  <si>
    <t>gk</t>
  </si>
  <si>
    <t xml:space="preserve">হিসাববিজ্ঞান </t>
  </si>
  <si>
    <t xml:space="preserve">ব্যাবস্থাপনা </t>
  </si>
  <si>
    <t>ফিন্যান্স</t>
  </si>
  <si>
    <t xml:space="preserve">আইসিটি </t>
  </si>
  <si>
    <t>Pmarks</t>
  </si>
  <si>
    <t>Physics</t>
  </si>
  <si>
    <t>Chemistry</t>
  </si>
  <si>
    <t>Biology</t>
  </si>
  <si>
    <t>Math</t>
  </si>
  <si>
    <t>Govt. Jasmuddin Kazi Abdul Gani College</t>
  </si>
  <si>
    <t>Patgram, Lalmonirhat</t>
  </si>
  <si>
    <t>Pass</t>
  </si>
  <si>
    <t>Fail</t>
  </si>
  <si>
    <t>Absent</t>
  </si>
  <si>
    <t>Present</t>
  </si>
  <si>
    <t>বিভাগ:</t>
  </si>
  <si>
    <t>মানবিক</t>
  </si>
  <si>
    <t>Percentage</t>
  </si>
  <si>
    <t>%</t>
  </si>
  <si>
    <t>Total</t>
  </si>
  <si>
    <t>Group:</t>
  </si>
  <si>
    <t>Position</t>
  </si>
  <si>
    <t>ICT</t>
  </si>
  <si>
    <t>Result</t>
  </si>
  <si>
    <t>Sub</t>
  </si>
  <si>
    <t>SL</t>
  </si>
  <si>
    <t>4th Sub-1</t>
  </si>
  <si>
    <t>4th Sub-2</t>
  </si>
  <si>
    <t>GPA(Raw)1</t>
  </si>
  <si>
    <t>GPA(Raw)2</t>
  </si>
  <si>
    <t>GPA1</t>
  </si>
  <si>
    <t>GPA2</t>
  </si>
  <si>
    <t>total</t>
  </si>
  <si>
    <t>বিজ্ঞান</t>
  </si>
  <si>
    <t>Total fail</t>
  </si>
  <si>
    <t>English &amp; GK</t>
  </si>
  <si>
    <t>GP</t>
  </si>
  <si>
    <t>Prt.</t>
  </si>
  <si>
    <t>ব্যাবসায় শিক্ষা</t>
  </si>
  <si>
    <t>One</t>
  </si>
  <si>
    <t>Two</t>
  </si>
  <si>
    <t>Three</t>
  </si>
  <si>
    <t>Four</t>
  </si>
  <si>
    <t>five</t>
  </si>
  <si>
    <t>six</t>
  </si>
  <si>
    <t>seven</t>
  </si>
  <si>
    <t>Total:</t>
  </si>
  <si>
    <t>physic</t>
  </si>
  <si>
    <t xml:space="preserve">english </t>
  </si>
  <si>
    <t xml:space="preserve">Math </t>
  </si>
  <si>
    <t xml:space="preserve">Chemistry </t>
  </si>
  <si>
    <t>McQ</t>
  </si>
  <si>
    <t>Management</t>
  </si>
  <si>
    <t>Accounting</t>
  </si>
  <si>
    <t>Finance</t>
  </si>
  <si>
    <t>eco</t>
  </si>
  <si>
    <t>S.L</t>
  </si>
  <si>
    <t>civics</t>
  </si>
  <si>
    <t>Islamic History&amp;Culture</t>
  </si>
  <si>
    <t>Eco</t>
  </si>
  <si>
    <t xml:space="preserve">S.L </t>
  </si>
  <si>
    <t>বিভাগ</t>
  </si>
  <si>
    <t>ক্রমিক</t>
  </si>
  <si>
    <t>নাম</t>
  </si>
  <si>
    <t xml:space="preserve">রোল </t>
  </si>
  <si>
    <t>জিপিএ</t>
  </si>
  <si>
    <t xml:space="preserve">অবস্থান </t>
  </si>
  <si>
    <t xml:space="preserve">বিজ্ঞান </t>
  </si>
  <si>
    <t xml:space="preserve">শাফায়াত প্রামানিক </t>
  </si>
  <si>
    <t xml:space="preserve">প্রথম </t>
  </si>
  <si>
    <t xml:space="preserve">আহসান কবির </t>
  </si>
  <si>
    <t xml:space="preserve">দ্বিতীয় </t>
  </si>
  <si>
    <t>মো. আসিফ শাহরিয়ার অন্তর</t>
  </si>
  <si>
    <t xml:space="preserve">তৃতীয় </t>
  </si>
  <si>
    <t xml:space="preserve">ইশরাত জাহান নিপা </t>
  </si>
  <si>
    <t xml:space="preserve">মোছা. মাহফুজা আক্তার </t>
  </si>
  <si>
    <t xml:space="preserve">মোছা. তাসমিন জান্নাত খাদিজা </t>
  </si>
  <si>
    <t>হেমিকা ইয়াছমিন হেপি</t>
  </si>
  <si>
    <t>অধ্যক্ষ</t>
  </si>
  <si>
    <t>আহ্বায়ক</t>
  </si>
  <si>
    <t>Science</t>
  </si>
  <si>
    <t>Humanities</t>
  </si>
  <si>
    <t>B Studies</t>
  </si>
  <si>
    <t xml:space="preserve">BANGLA </t>
  </si>
  <si>
    <t>BANGLA 1</t>
  </si>
  <si>
    <t>BANGLA 2</t>
  </si>
  <si>
    <t>TOTAL MCQ</t>
  </si>
  <si>
    <t>TOTAL CQ</t>
  </si>
  <si>
    <t xml:space="preserve">নাম </t>
  </si>
  <si>
    <t xml:space="preserve">স্থান </t>
  </si>
  <si>
    <t>রোল</t>
  </si>
  <si>
    <t xml:space="preserve">জিপিএ </t>
  </si>
  <si>
    <t>মন্তব্য</t>
  </si>
  <si>
    <t>Ict</t>
  </si>
  <si>
    <t>Civics</t>
  </si>
  <si>
    <t>Ih&amp; culture</t>
  </si>
  <si>
    <t>Economics</t>
  </si>
  <si>
    <t>Chemiistry</t>
  </si>
  <si>
    <t>4th Sub</t>
  </si>
  <si>
    <t>MOST. RUMANA AKTER RUMKY</t>
  </si>
  <si>
    <t>MOST. RUKAIYA AKTER MUKTA</t>
  </si>
  <si>
    <t>SHARMILA NUSRAT SHARMI</t>
  </si>
  <si>
    <t>RAQIM SADNAN</t>
  </si>
  <si>
    <t>HARUN OR RASHID ZISHAN</t>
  </si>
  <si>
    <t>ABDULLAH AL FAHMID</t>
  </si>
  <si>
    <t>MD. MOJAHIDIN AHOMMED</t>
  </si>
  <si>
    <t>MD. SIAM PRODHAN</t>
  </si>
  <si>
    <t>AHMMED ALI</t>
  </si>
  <si>
    <t>MD. SHAHRYAR AHMED SAMY</t>
  </si>
  <si>
    <t>HAFSA BEGUM</t>
  </si>
  <si>
    <t>ANAMIKA ROY</t>
  </si>
  <si>
    <t>MST. SHAKILA JANNAT SHITY</t>
  </si>
  <si>
    <t>REZVI SULTANA</t>
  </si>
  <si>
    <t>MORIOM AKTER MUNNI</t>
  </si>
  <si>
    <t>MD. AFTAHIDJAMAN SAHIB</t>
  </si>
  <si>
    <t>MOST. SIDRATUL MUNTAHA MAISHA</t>
  </si>
  <si>
    <t>FARHA AKTER BORSHA</t>
  </si>
  <si>
    <t>ALVI</t>
  </si>
  <si>
    <t>CHANDONA RANI ROY</t>
  </si>
  <si>
    <t>NAORIN TABASSUM MOHONA</t>
  </si>
  <si>
    <t>MST. MAKSUDA AKTER MIM</t>
  </si>
  <si>
    <t>MOST. RUKAIYA AKTAR RIMI</t>
  </si>
  <si>
    <t>MST. ESRAT JAHAN</t>
  </si>
  <si>
    <t>TAYEBA TASNIM USHA</t>
  </si>
  <si>
    <t>MD. SAFAYAT AL TASFIK</t>
  </si>
  <si>
    <t>GOLAM SUBAHAN</t>
  </si>
  <si>
    <t>ARITRO HISABIA SRIJON</t>
  </si>
  <si>
    <t>MST. RIBA MONI</t>
  </si>
  <si>
    <t>MD. AL MUZAHID TASIN</t>
  </si>
  <si>
    <t>MST. HASNAT ARA</t>
  </si>
  <si>
    <t>TASNIA TABASSUM</t>
  </si>
  <si>
    <t>MST. JANNATUN AKTER MIM</t>
  </si>
  <si>
    <t>MD. MEHEDI HASAN AL BORAT</t>
  </si>
  <si>
    <t>MD. SADIK HASAN</t>
  </si>
  <si>
    <t>OMAR FARUK</t>
  </si>
  <si>
    <t>MOST. SHARMIN AKTAR</t>
  </si>
  <si>
    <t>MD. RIFAT HOSSAIN</t>
  </si>
  <si>
    <t>SUMONA GHOSH</t>
  </si>
  <si>
    <t>MD. MORSALIN ISLAM</t>
  </si>
  <si>
    <t>MD. FARHAN HASNAT PRODHAN</t>
  </si>
  <si>
    <t>SUNAN AHMED</t>
  </si>
  <si>
    <t>MD. MOON ISLAM</t>
  </si>
  <si>
    <t>MST. SHAZRATUL YAQIN</t>
  </si>
  <si>
    <t>MD. ARMAN ADIL SIHAB</t>
  </si>
  <si>
    <t>MOST. SHAHRIN AKTER</t>
  </si>
  <si>
    <t>KHADIZATUL ARSHE</t>
  </si>
  <si>
    <t>MD. NUR AMIN</t>
  </si>
  <si>
    <t>MD. RUMON FARUK</t>
  </si>
  <si>
    <t>MST. LAMIA ADILA BORSA</t>
  </si>
  <si>
    <t>FAIJA MEHAJUBA MEHENAJ</t>
  </si>
  <si>
    <t>JEBA ATTIA JUTHI</t>
  </si>
  <si>
    <t>MOST. OMMEY NURAIYA JAHAN ADURY</t>
  </si>
  <si>
    <t>MD. IMRAN AL MUHIT</t>
  </si>
  <si>
    <t>MD. MIFTAHUL JANNAT</t>
  </si>
  <si>
    <t>MD. REZWAN ISLAM</t>
  </si>
  <si>
    <t>MST. MABIA AKTER MIM</t>
  </si>
  <si>
    <t>MD. MIJANUR RAHMAN</t>
  </si>
  <si>
    <t>MD. HABIB HOSEN</t>
  </si>
  <si>
    <t>MD. RAKIBUL ISLAM RAKIB</t>
  </si>
  <si>
    <t>MD. AL-MUKTADIR RAHMAN</t>
  </si>
  <si>
    <t>NAHIDA AKTER ETI</t>
  </si>
  <si>
    <t>MEHEDI HASAN</t>
  </si>
  <si>
    <t>MD. HASAN</t>
  </si>
  <si>
    <t>MD. HUSSAIN</t>
  </si>
  <si>
    <t>MST. ZANNATUN AKTER</t>
  </si>
  <si>
    <t>MST. SADIA FARZANA MITU</t>
  </si>
  <si>
    <t>MST. ISHRAT JAHAN RUPI</t>
  </si>
  <si>
    <t>MD. TAWHID HASAN NIROB</t>
  </si>
  <si>
    <t>MST. SHIKHA MONI</t>
  </si>
  <si>
    <t>MOST. MASUMA AKTER RIDY</t>
  </si>
  <si>
    <t>MST. MUSFIKA AKTER RUPA</t>
  </si>
  <si>
    <t>MST. ASMAUL HUSNA</t>
  </si>
  <si>
    <t>ARGHYA KUMAR SHAHA</t>
  </si>
  <si>
    <t>MD. MILLAT HOSSAIN</t>
  </si>
  <si>
    <t>MD. TANBIR HOSSAIN JOY</t>
  </si>
  <si>
    <t>MD. SADIN ISLAM MARUF</t>
  </si>
  <si>
    <t>MD. MARUF HOSSAIN</t>
  </si>
  <si>
    <t>NOUSHIN TABACCHUM</t>
  </si>
  <si>
    <t>MD. ROBIUL ISLAM</t>
  </si>
  <si>
    <t>MUSHFIKA  NAZNIN   MONISHA</t>
  </si>
  <si>
    <t>MD. JUNAID ISLAM</t>
  </si>
  <si>
    <t>MST. JUI</t>
  </si>
  <si>
    <t>MST. SEJUTI AKTER SIMU</t>
  </si>
  <si>
    <t>MOST. SAHABI AKTAR</t>
  </si>
  <si>
    <t>SHIFAH TASNIA LAMIYA</t>
  </si>
  <si>
    <t>MD. RUBAYED NASAFI RUDDRO</t>
  </si>
  <si>
    <t>MD. ABU SAYEED SIAM</t>
  </si>
  <si>
    <t>MD. ABDULLAH IBNE JUBAYER</t>
  </si>
  <si>
    <t>SAIYEDUL MUTTAKIN SUJON</t>
  </si>
  <si>
    <t>MD. KHOKON MIA</t>
  </si>
  <si>
    <t>ANONDO ROY</t>
  </si>
  <si>
    <t>F</t>
  </si>
  <si>
    <t>Abs.</t>
  </si>
  <si>
    <t>যুক্তিবিদ্যা</t>
  </si>
  <si>
    <t>A+</t>
  </si>
  <si>
    <t>A</t>
  </si>
  <si>
    <t>A-</t>
  </si>
  <si>
    <t>B</t>
  </si>
  <si>
    <t>D</t>
  </si>
  <si>
    <t>C</t>
  </si>
  <si>
    <t>Class XI Annual Examination Result 2025</t>
  </si>
  <si>
    <t>Shahriar Rahman Setu</t>
  </si>
  <si>
    <t>Md.Mujahid Hasan</t>
  </si>
  <si>
    <t>Most.Husnabanu Munni</t>
  </si>
  <si>
    <t>TF</t>
  </si>
</sst>
</file>

<file path=xl/styles.xml><?xml version="1.0" encoding="utf-8"?>
<styleSheet xmlns="http://schemas.openxmlformats.org/spreadsheetml/2006/main">
  <numFmts count="1">
    <numFmt numFmtId="164" formatCode="[$-5000445]0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NikoshBAN"/>
    </font>
    <font>
      <sz val="11"/>
      <color rgb="FFFF0000"/>
      <name val="Calibri"/>
      <family val="2"/>
      <scheme val="minor"/>
    </font>
    <font>
      <sz val="20"/>
      <color theme="1"/>
      <name val="NikoshBAN"/>
    </font>
    <font>
      <sz val="16"/>
      <color theme="1"/>
      <name val="NikoshBAN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NikoshBAN"/>
    </font>
    <font>
      <sz val="12"/>
      <color theme="1"/>
      <name val="NikoshBAN"/>
    </font>
    <font>
      <sz val="11"/>
      <color theme="3" tint="0.79995117038483843"/>
      <name val="Calibri"/>
      <family val="2"/>
      <scheme val="minor"/>
    </font>
    <font>
      <sz val="10"/>
      <color theme="3" tint="0.79995117038483843"/>
      <name val="NikoshBAN"/>
    </font>
    <font>
      <sz val="12"/>
      <color theme="3" tint="0.79995117038483843"/>
      <name val="NikoshBAN"/>
    </font>
    <font>
      <sz val="12"/>
      <color theme="1"/>
      <name val="Calibri"/>
      <family val="2"/>
      <scheme val="minor"/>
    </font>
    <font>
      <sz val="8"/>
      <color theme="1"/>
      <name val="NikoshBAN"/>
    </font>
    <font>
      <sz val="10"/>
      <color theme="1"/>
      <name val="NikoshBAN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NikoshBAN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NikoshBAN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charset val="13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NikoshBAN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3" fillId="0" borderId="0"/>
    <xf numFmtId="0" fontId="34" fillId="0" borderId="0"/>
    <xf numFmtId="0" fontId="2" fillId="0" borderId="0"/>
    <xf numFmtId="0" fontId="39" fillId="0" borderId="0"/>
  </cellStyleXfs>
  <cellXfs count="304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164" fontId="0" fillId="0" borderId="0" xfId="0" applyNumberFormat="1"/>
    <xf numFmtId="0" fontId="0" fillId="4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top"/>
    </xf>
    <xf numFmtId="0" fontId="0" fillId="4" borderId="0" xfId="0" applyFill="1" applyAlignment="1">
      <alignment horizontal="right"/>
    </xf>
    <xf numFmtId="2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7" fillId="4" borderId="0" xfId="0" applyFont="1" applyFill="1"/>
    <xf numFmtId="0" fontId="11" fillId="4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0" fillId="4" borderId="0" xfId="0" applyFont="1" applyFill="1"/>
    <xf numFmtId="0" fontId="20" fillId="4" borderId="0" xfId="0" applyFont="1" applyFill="1" applyBorder="1" applyAlignment="1">
      <alignment horizontal="center"/>
    </xf>
    <xf numFmtId="1" fontId="20" fillId="4" borderId="1" xfId="0" applyNumberFormat="1" applyFont="1" applyFill="1" applyBorder="1" applyAlignment="1">
      <alignment horizontal="center"/>
    </xf>
    <xf numFmtId="1" fontId="20" fillId="4" borderId="0" xfId="0" applyNumberFormat="1" applyFont="1" applyFill="1" applyBorder="1" applyAlignment="1">
      <alignment horizontal="center"/>
    </xf>
    <xf numFmtId="0" fontId="23" fillId="4" borderId="0" xfId="0" applyFont="1" applyFill="1"/>
    <xf numFmtId="0" fontId="4" fillId="4" borderId="0" xfId="0" applyFont="1" applyFill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2" fontId="3" fillId="5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2" fontId="0" fillId="5" borderId="1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5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5" borderId="0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/>
    <xf numFmtId="2" fontId="3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3" fillId="4" borderId="0" xfId="0" applyFont="1" applyFill="1"/>
    <xf numFmtId="0" fontId="10" fillId="4" borderId="0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/>
    <xf numFmtId="0" fontId="0" fillId="0" borderId="16" xfId="0" applyBorder="1" applyAlignment="1"/>
    <xf numFmtId="0" fontId="29" fillId="0" borderId="0" xfId="0" applyFont="1" applyAlignment="1"/>
    <xf numFmtId="0" fontId="0" fillId="0" borderId="0" xfId="0" applyFont="1" applyAlignment="1"/>
    <xf numFmtId="0" fontId="30" fillId="0" borderId="0" xfId="0" applyFont="1" applyAlignment="1">
      <alignment horizontal="center"/>
    </xf>
    <xf numFmtId="0" fontId="31" fillId="0" borderId="13" xfId="0" applyFont="1" applyBorder="1" applyAlignment="1">
      <alignment horizontal="center"/>
    </xf>
    <xf numFmtId="0" fontId="0" fillId="0" borderId="1" xfId="0" applyBorder="1"/>
    <xf numFmtId="0" fontId="0" fillId="3" borderId="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0" xfId="0" applyFont="1" applyAlignment="1"/>
    <xf numFmtId="0" fontId="24" fillId="5" borderId="0" xfId="0" applyFont="1" applyFill="1" applyAlignment="1"/>
    <xf numFmtId="0" fontId="32" fillId="0" borderId="2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5" borderId="1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/>
    <xf numFmtId="164" fontId="0" fillId="0" borderId="0" xfId="0" applyNumberFormat="1" applyBorder="1"/>
    <xf numFmtId="164" fontId="0" fillId="0" borderId="0" xfId="0" applyNumberFormat="1" applyFill="1" applyBorder="1"/>
    <xf numFmtId="0" fontId="10" fillId="0" borderId="7" xfId="0" applyFont="1" applyFill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0" fillId="4" borderId="0" xfId="0" applyFill="1" applyBorder="1"/>
    <xf numFmtId="0" fontId="4" fillId="0" borderId="0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0" xfId="0" applyFill="1" applyBorder="1" applyAlignment="1"/>
    <xf numFmtId="0" fontId="0" fillId="5" borderId="2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7" fillId="8" borderId="0" xfId="0" applyFont="1" applyFill="1" applyAlignment="1">
      <alignment horizontal="center"/>
    </xf>
    <xf numFmtId="0" fontId="36" fillId="0" borderId="13" xfId="0" applyFont="1" applyBorder="1" applyAlignment="1"/>
    <xf numFmtId="0" fontId="37" fillId="8" borderId="0" xfId="0" applyFont="1" applyFill="1" applyAlignment="1"/>
    <xf numFmtId="0" fontId="38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3" fillId="0" borderId="0" xfId="1"/>
    <xf numFmtId="0" fontId="2" fillId="0" borderId="0" xfId="3"/>
    <xf numFmtId="0" fontId="2" fillId="4" borderId="0" xfId="3" applyFill="1"/>
    <xf numFmtId="0" fontId="40" fillId="0" borderId="0" xfId="2" applyFont="1"/>
    <xf numFmtId="0" fontId="39" fillId="0" borderId="0" xfId="2" applyFont="1" applyAlignment="1"/>
    <xf numFmtId="0" fontId="41" fillId="0" borderId="0" xfId="2" applyFont="1"/>
    <xf numFmtId="0" fontId="37" fillId="0" borderId="0" xfId="0" applyFont="1"/>
    <xf numFmtId="0" fontId="37" fillId="0" borderId="0" xfId="0" applyFont="1" applyAlignment="1"/>
    <xf numFmtId="0" fontId="42" fillId="8" borderId="0" xfId="0" applyFont="1" applyFill="1" applyBorder="1"/>
    <xf numFmtId="0" fontId="37" fillId="9" borderId="0" xfId="0" applyFont="1" applyFill="1" applyAlignment="1"/>
    <xf numFmtId="0" fontId="42" fillId="8" borderId="0" xfId="0" applyFont="1" applyFill="1" applyAlignment="1"/>
    <xf numFmtId="0" fontId="43" fillId="0" borderId="0" xfId="0" applyNumberFormat="1" applyFont="1" applyFill="1" applyBorder="1" applyAlignment="1" applyProtection="1">
      <alignment horizontal="right"/>
    </xf>
    <xf numFmtId="0" fontId="44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35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26" fillId="0" borderId="1" xfId="0" applyFont="1" applyBorder="1"/>
    <xf numFmtId="0" fontId="26" fillId="4" borderId="1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9" fillId="0" borderId="0" xfId="4" applyFont="1" applyAlignment="1"/>
    <xf numFmtId="0" fontId="37" fillId="0" borderId="0" xfId="4" applyFont="1" applyAlignment="1"/>
    <xf numFmtId="0" fontId="45" fillId="0" borderId="1" xfId="0" applyFont="1" applyBorder="1"/>
    <xf numFmtId="0" fontId="45" fillId="0" borderId="1" xfId="0" applyFont="1" applyFill="1" applyBorder="1"/>
    <xf numFmtId="0" fontId="39" fillId="0" borderId="0" xfId="4" applyAlignment="1">
      <alignment vertical="center"/>
    </xf>
    <xf numFmtId="2" fontId="3" fillId="5" borderId="0" xfId="0" applyNumberFormat="1" applyFont="1" applyFill="1" applyBorder="1" applyAlignment="1">
      <alignment horizontal="center"/>
    </xf>
    <xf numFmtId="164" fontId="17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3" fillId="11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24" fillId="0" borderId="1" xfId="0" applyFont="1" applyFill="1" applyBorder="1"/>
    <xf numFmtId="0" fontId="24" fillId="0" borderId="23" xfId="0" applyFont="1" applyFill="1" applyBorder="1"/>
    <xf numFmtId="0" fontId="0" fillId="0" borderId="1" xfId="0" applyBorder="1" applyAlignment="1">
      <alignment horizontal="center"/>
    </xf>
    <xf numFmtId="0" fontId="23" fillId="10" borderId="0" xfId="0" applyFont="1" applyFill="1" applyAlignment="1">
      <alignment horizontal="right"/>
    </xf>
    <xf numFmtId="0" fontId="20" fillId="4" borderId="10" xfId="0" applyFont="1" applyFill="1" applyBorder="1" applyAlignment="1">
      <alignment horizontal="right"/>
    </xf>
    <xf numFmtId="0" fontId="40" fillId="5" borderId="0" xfId="2" applyFont="1" applyFill="1"/>
    <xf numFmtId="0" fontId="3" fillId="0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/>
    </xf>
    <xf numFmtId="0" fontId="24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/>
    <xf numFmtId="0" fontId="48" fillId="7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47" fillId="4" borderId="0" xfId="0" applyFont="1" applyFill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right"/>
    </xf>
    <xf numFmtId="1" fontId="20" fillId="4" borderId="8" xfId="0" applyNumberFormat="1" applyFont="1" applyFill="1" applyBorder="1" applyAlignment="1">
      <alignment horizontal="center"/>
    </xf>
    <xf numFmtId="1" fontId="20" fillId="4" borderId="9" xfId="0" applyNumberFormat="1" applyFont="1" applyFill="1" applyBorder="1" applyAlignment="1">
      <alignment horizontal="center"/>
    </xf>
    <xf numFmtId="1" fontId="20" fillId="4" borderId="10" xfId="0" applyNumberFormat="1" applyFont="1" applyFill="1" applyBorder="1" applyAlignment="1">
      <alignment horizontal="center"/>
    </xf>
    <xf numFmtId="0" fontId="20" fillId="4" borderId="8" xfId="0" applyFont="1" applyFill="1" applyBorder="1" applyAlignment="1">
      <alignment horizontal="right"/>
    </xf>
    <xf numFmtId="0" fontId="20" fillId="4" borderId="9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right"/>
    </xf>
    <xf numFmtId="0" fontId="21" fillId="4" borderId="8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top"/>
    </xf>
    <xf numFmtId="0" fontId="1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48" fillId="4" borderId="1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49" fillId="7" borderId="0" xfId="0" applyFont="1" applyFill="1" applyBorder="1" applyAlignment="1">
      <alignment horizontal="center"/>
    </xf>
    <xf numFmtId="2" fontId="49" fillId="0" borderId="0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>
      <alignment horizontal="center"/>
    </xf>
    <xf numFmtId="2" fontId="50" fillId="0" borderId="0" xfId="0" applyNumberFormat="1" applyFont="1" applyFill="1" applyBorder="1"/>
    <xf numFmtId="2" fontId="50" fillId="5" borderId="0" xfId="0" applyNumberFormat="1" applyFont="1" applyFill="1" applyBorder="1" applyAlignment="1">
      <alignment horizontal="center"/>
    </xf>
    <xf numFmtId="2" fontId="50" fillId="6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/>
  </cellXfs>
  <cellStyles count="5">
    <cellStyle name="Normal" xfId="0" builtinId="0"/>
    <cellStyle name="Normal 2" xfId="1"/>
    <cellStyle name="Normal 3" xfId="2"/>
    <cellStyle name="Normal 4" xfId="4"/>
    <cellStyle name="Normal 5" xfId="3"/>
  </cellStyles>
  <dxfs count="2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904875</xdr:colOff>
      <xdr:row>3</xdr:row>
      <xdr:rowOff>47625</xdr:rowOff>
    </xdr:to>
    <xdr:sp macro="" textlink="">
      <xdr:nvSpPr>
        <xdr:cNvPr id="2" name="TextBox 1"/>
        <xdr:cNvSpPr txBox="1"/>
      </xdr:nvSpPr>
      <xdr:spPr>
        <a:xfrm>
          <a:off x="152400" y="104775"/>
          <a:ext cx="666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133350</xdr:colOff>
      <xdr:row>0</xdr:row>
      <xdr:rowOff>123825</xdr:rowOff>
    </xdr:from>
    <xdr:to>
      <xdr:col>3</xdr:col>
      <xdr:colOff>179070</xdr:colOff>
      <xdr:row>0</xdr:row>
      <xdr:rowOff>127001</xdr:rowOff>
    </xdr:to>
    <xdr:pic>
      <xdr:nvPicPr>
        <xdr:cNvPr id="3" name="Picture 2" descr="PNG Image(0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23825"/>
          <a:ext cx="702945" cy="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W241"/>
  <sheetViews>
    <sheetView topLeftCell="A43" workbookViewId="0">
      <selection activeCell="AV28" sqref="AV28"/>
    </sheetView>
  </sheetViews>
  <sheetFormatPr defaultColWidth="9.140625" defaultRowHeight="15.75"/>
  <cols>
    <col min="1" max="1" width="7" style="103" customWidth="1"/>
    <col min="2" max="2" width="32.85546875" style="103" customWidth="1"/>
    <col min="3" max="3" width="5.7109375" style="103" customWidth="1"/>
    <col min="4" max="4" width="6.42578125" style="103" customWidth="1"/>
    <col min="5" max="10" width="7.28515625" style="103" customWidth="1"/>
    <col min="11" max="11" width="4.5703125" style="103" customWidth="1"/>
    <col min="12" max="12" width="7.140625" style="104" customWidth="1"/>
    <col min="13" max="17" width="7.28515625" style="103" customWidth="1"/>
    <col min="18" max="18" width="4.28515625" style="103" customWidth="1"/>
    <col min="19" max="19" width="9.140625" style="104"/>
    <col min="20" max="24" width="7.28515625" style="103" customWidth="1"/>
    <col min="25" max="25" width="7.140625" style="103" customWidth="1"/>
    <col min="26" max="26" width="9.140625" style="103"/>
    <col min="27" max="32" width="7.28515625" style="103" customWidth="1"/>
    <col min="33" max="33" width="8.28515625" style="103" customWidth="1"/>
    <col min="34" max="37" width="7.28515625" style="103" customWidth="1"/>
    <col min="38" max="38" width="6.42578125" style="103" customWidth="1"/>
    <col min="39" max="39" width="5.28515625" style="103" customWidth="1"/>
    <col min="40" max="40" width="9.140625" style="103"/>
    <col min="41" max="41" width="7.28515625" style="103" customWidth="1"/>
    <col min="42" max="42" width="7.85546875" style="103" customWidth="1"/>
    <col min="43" max="44" width="7.28515625" style="103" customWidth="1"/>
    <col min="45" max="45" width="6" style="103" customWidth="1"/>
    <col min="46" max="46" width="9.140625" style="103"/>
    <col min="47" max="47" width="8.42578125" style="103" customWidth="1"/>
    <col min="48" max="54" width="9.140625" style="103"/>
    <col min="55" max="55" width="7.42578125" style="103" customWidth="1"/>
    <col min="56" max="64" width="5.140625" style="103" customWidth="1"/>
    <col min="65" max="65" width="9.140625" style="103"/>
    <col min="66" max="66" width="20" style="158" customWidth="1"/>
    <col min="67" max="70" width="9.140625" style="104"/>
    <col min="71" max="71" width="9.140625" style="103"/>
    <col min="72" max="72" width="8.5703125" style="103" customWidth="1"/>
    <col min="73" max="73" width="9.140625" style="103"/>
    <col min="74" max="74" width="12" style="103" customWidth="1"/>
    <col min="75" max="16384" width="9.140625" style="103"/>
  </cols>
  <sheetData>
    <row r="1" spans="1:75" s="157" customFormat="1">
      <c r="A1" s="157" t="s">
        <v>0</v>
      </c>
      <c r="D1" s="29"/>
      <c r="E1" s="230" t="s">
        <v>1</v>
      </c>
      <c r="F1" s="230"/>
      <c r="G1" s="230"/>
      <c r="H1" s="230"/>
      <c r="I1" s="29"/>
      <c r="J1" s="29"/>
      <c r="K1" s="29"/>
      <c r="L1" s="29"/>
      <c r="M1" s="230" t="s">
        <v>2</v>
      </c>
      <c r="N1" s="230"/>
      <c r="O1" s="230"/>
      <c r="P1" s="29"/>
      <c r="Q1" s="29"/>
      <c r="R1" s="29"/>
      <c r="S1" s="29"/>
      <c r="T1" s="29"/>
      <c r="U1" s="230" t="s">
        <v>3</v>
      </c>
      <c r="V1" s="230"/>
      <c r="W1" s="230"/>
      <c r="X1" s="230"/>
      <c r="Y1" s="29"/>
      <c r="AA1" s="29"/>
      <c r="AB1" s="230" t="s">
        <v>0</v>
      </c>
      <c r="AC1" s="230"/>
      <c r="AD1" s="29"/>
      <c r="AE1" s="230" t="s">
        <v>4</v>
      </c>
      <c r="AF1" s="230"/>
      <c r="AG1" s="230"/>
      <c r="AH1" s="29"/>
      <c r="AI1" s="162" t="s">
        <v>0</v>
      </c>
      <c r="AJ1" s="162"/>
      <c r="AK1" s="29"/>
      <c r="AL1" s="29"/>
      <c r="AM1" s="29"/>
      <c r="AN1" s="230" t="s">
        <v>5</v>
      </c>
      <c r="AO1" s="230"/>
      <c r="AP1" s="230"/>
      <c r="AQ1" s="230"/>
      <c r="AR1" s="230"/>
      <c r="AS1" s="29"/>
      <c r="AT1" s="29"/>
      <c r="AU1" s="29"/>
      <c r="AV1" s="230" t="s">
        <v>6</v>
      </c>
      <c r="AW1" s="230"/>
      <c r="AX1" s="230"/>
      <c r="AY1" s="230"/>
      <c r="AZ1" s="230"/>
      <c r="BA1" s="29"/>
      <c r="BB1" s="29"/>
      <c r="BC1" s="29"/>
      <c r="BD1" s="29"/>
      <c r="BE1" s="230" t="s">
        <v>7</v>
      </c>
      <c r="BF1" s="230"/>
      <c r="BG1" s="230"/>
      <c r="BH1" s="230"/>
      <c r="BI1" s="230"/>
      <c r="BJ1" s="230"/>
      <c r="BK1" s="230"/>
      <c r="BL1" s="29"/>
      <c r="BM1" s="29"/>
      <c r="BN1" s="58"/>
      <c r="BO1" s="29"/>
      <c r="BP1" s="29"/>
      <c r="BQ1" s="29"/>
      <c r="BR1" s="29"/>
      <c r="BS1" s="29"/>
      <c r="BT1" s="29"/>
      <c r="BV1" s="157" t="s">
        <v>8</v>
      </c>
    </row>
    <row r="2" spans="1:75" customFormat="1" ht="15">
      <c r="A2" s="159" t="s">
        <v>0</v>
      </c>
      <c r="B2" s="159">
        <v>2</v>
      </c>
      <c r="C2" s="110">
        <v>3</v>
      </c>
      <c r="D2" s="110">
        <v>4</v>
      </c>
      <c r="E2" s="110">
        <v>5</v>
      </c>
      <c r="F2" s="110">
        <v>6</v>
      </c>
      <c r="G2" s="110">
        <v>7</v>
      </c>
      <c r="H2" s="110">
        <v>8</v>
      </c>
      <c r="I2" s="110">
        <v>9</v>
      </c>
      <c r="J2" s="110">
        <v>10</v>
      </c>
      <c r="K2" s="160">
        <v>11</v>
      </c>
      <c r="L2" s="145">
        <v>12</v>
      </c>
      <c r="M2" s="145">
        <v>13</v>
      </c>
      <c r="N2" s="145">
        <v>14</v>
      </c>
      <c r="O2" s="145">
        <v>15</v>
      </c>
      <c r="P2" s="145">
        <v>16</v>
      </c>
      <c r="Q2" s="145">
        <v>17</v>
      </c>
      <c r="R2" s="160">
        <v>18</v>
      </c>
      <c r="S2" s="159">
        <v>19</v>
      </c>
      <c r="T2" s="159">
        <v>20</v>
      </c>
      <c r="U2" s="159">
        <v>21</v>
      </c>
      <c r="V2" s="159">
        <v>22</v>
      </c>
      <c r="W2" s="159">
        <v>23</v>
      </c>
      <c r="X2" s="159">
        <v>24</v>
      </c>
      <c r="Y2" s="159">
        <v>25</v>
      </c>
      <c r="Z2" s="159">
        <v>26</v>
      </c>
      <c r="AA2" s="159">
        <v>27</v>
      </c>
      <c r="AB2" s="159">
        <v>28</v>
      </c>
      <c r="AC2" s="159">
        <v>29</v>
      </c>
      <c r="AD2" s="159">
        <v>30</v>
      </c>
      <c r="AE2" s="159">
        <v>31</v>
      </c>
      <c r="AF2" s="159">
        <v>32</v>
      </c>
      <c r="AG2" s="159">
        <v>33</v>
      </c>
      <c r="AH2" s="159">
        <v>34</v>
      </c>
      <c r="AI2" s="159">
        <v>35</v>
      </c>
      <c r="AJ2" s="159">
        <v>36</v>
      </c>
      <c r="AK2" s="159">
        <v>37</v>
      </c>
      <c r="AL2" s="159">
        <v>38</v>
      </c>
      <c r="AM2" s="159">
        <v>39</v>
      </c>
      <c r="AN2" s="159">
        <v>40</v>
      </c>
      <c r="AO2" s="159">
        <v>41</v>
      </c>
      <c r="AP2" s="159">
        <v>42</v>
      </c>
      <c r="AQ2" s="159">
        <v>43</v>
      </c>
      <c r="AR2" s="159">
        <v>44</v>
      </c>
      <c r="AS2" s="159">
        <v>45</v>
      </c>
      <c r="AT2" s="159">
        <v>46</v>
      </c>
      <c r="AU2" s="159">
        <v>47</v>
      </c>
      <c r="AV2" s="159">
        <v>48</v>
      </c>
      <c r="AW2" s="159">
        <v>49</v>
      </c>
      <c r="AX2" s="159">
        <v>50</v>
      </c>
      <c r="AY2" s="159">
        <v>51</v>
      </c>
      <c r="AZ2" s="159">
        <v>52</v>
      </c>
      <c r="BA2" s="159">
        <v>53</v>
      </c>
      <c r="BB2" s="159">
        <v>54</v>
      </c>
      <c r="BC2" s="159">
        <v>55</v>
      </c>
      <c r="BD2" s="159">
        <v>56</v>
      </c>
      <c r="BE2" s="159">
        <v>57</v>
      </c>
      <c r="BF2" s="159">
        <v>58</v>
      </c>
      <c r="BG2" s="159">
        <v>59</v>
      </c>
      <c r="BH2" s="159">
        <v>60</v>
      </c>
      <c r="BI2" s="159">
        <v>61</v>
      </c>
      <c r="BJ2" s="159">
        <v>62</v>
      </c>
      <c r="BK2" s="159">
        <v>63</v>
      </c>
      <c r="BL2" s="159">
        <v>64</v>
      </c>
      <c r="BM2" s="159">
        <v>65</v>
      </c>
      <c r="BN2" s="159">
        <v>66</v>
      </c>
      <c r="BO2" s="159">
        <v>67</v>
      </c>
      <c r="BP2" s="159">
        <v>68</v>
      </c>
      <c r="BQ2" s="159">
        <v>69</v>
      </c>
      <c r="BR2" s="159">
        <v>70</v>
      </c>
      <c r="BS2" s="159">
        <v>71</v>
      </c>
      <c r="BT2" s="159">
        <v>72</v>
      </c>
    </row>
    <row r="3" spans="1:75" customFormat="1">
      <c r="A3" s="111" t="s">
        <v>9</v>
      </c>
      <c r="B3" s="111" t="s">
        <v>10</v>
      </c>
      <c r="C3" s="111" t="s">
        <v>9</v>
      </c>
      <c r="D3" s="30" t="s">
        <v>11</v>
      </c>
      <c r="E3" s="30" t="s">
        <v>12</v>
      </c>
      <c r="F3" s="30" t="s">
        <v>13</v>
      </c>
      <c r="G3" s="30" t="s">
        <v>14</v>
      </c>
      <c r="H3" s="30" t="s">
        <v>15</v>
      </c>
      <c r="I3" s="30" t="s">
        <v>16</v>
      </c>
      <c r="J3" s="30" t="s">
        <v>17</v>
      </c>
      <c r="K3" s="29"/>
      <c r="L3" s="111" t="s">
        <v>9</v>
      </c>
      <c r="M3" s="30" t="s">
        <v>12</v>
      </c>
      <c r="N3" s="30" t="s">
        <v>14</v>
      </c>
      <c r="O3" s="30" t="s">
        <v>15</v>
      </c>
      <c r="P3" s="30" t="s">
        <v>16</v>
      </c>
      <c r="Q3" s="30" t="s">
        <v>17</v>
      </c>
      <c r="R3" s="115"/>
      <c r="S3" s="111" t="s">
        <v>9</v>
      </c>
      <c r="T3" s="30" t="s">
        <v>11</v>
      </c>
      <c r="U3" s="30" t="s">
        <v>12</v>
      </c>
      <c r="V3" s="161" t="s">
        <v>13</v>
      </c>
      <c r="W3" s="161" t="s">
        <v>14</v>
      </c>
      <c r="X3" s="30" t="s">
        <v>15</v>
      </c>
      <c r="Y3" s="30" t="s">
        <v>16</v>
      </c>
      <c r="Z3" s="30" t="s">
        <v>17</v>
      </c>
      <c r="AA3" s="30"/>
      <c r="AB3" s="111" t="s">
        <v>9</v>
      </c>
      <c r="AC3" s="30" t="s">
        <v>11</v>
      </c>
      <c r="AD3" s="30" t="s">
        <v>12</v>
      </c>
      <c r="AE3" s="30" t="s">
        <v>13</v>
      </c>
      <c r="AF3" s="30" t="s">
        <v>14</v>
      </c>
      <c r="AG3" s="30" t="s">
        <v>15</v>
      </c>
      <c r="AH3" s="30" t="s">
        <v>16</v>
      </c>
      <c r="AI3" s="30" t="s">
        <v>17</v>
      </c>
      <c r="AJ3" s="30"/>
      <c r="AK3" s="111" t="s">
        <v>9</v>
      </c>
      <c r="AL3" s="30" t="s">
        <v>11</v>
      </c>
      <c r="AM3" s="30" t="s">
        <v>12</v>
      </c>
      <c r="AN3" s="30" t="s">
        <v>13</v>
      </c>
      <c r="AO3" s="30" t="s">
        <v>14</v>
      </c>
      <c r="AP3" s="30" t="s">
        <v>15</v>
      </c>
      <c r="AQ3" s="30" t="s">
        <v>16</v>
      </c>
      <c r="AR3" s="30" t="s">
        <v>17</v>
      </c>
      <c r="AS3" s="30"/>
      <c r="AT3" s="111" t="s">
        <v>9</v>
      </c>
      <c r="AU3" s="163" t="s">
        <v>11</v>
      </c>
      <c r="AV3" s="163" t="s">
        <v>12</v>
      </c>
      <c r="AW3" s="30" t="s">
        <v>13</v>
      </c>
      <c r="AX3" s="30" t="s">
        <v>14</v>
      </c>
      <c r="AY3" s="30" t="s">
        <v>15</v>
      </c>
      <c r="AZ3" s="30" t="s">
        <v>16</v>
      </c>
      <c r="BA3" s="30" t="s">
        <v>17</v>
      </c>
      <c r="BB3" s="30"/>
      <c r="BC3" s="111" t="s">
        <v>9</v>
      </c>
      <c r="BD3" s="30" t="s">
        <v>11</v>
      </c>
      <c r="BE3" s="30" t="s">
        <v>12</v>
      </c>
      <c r="BF3" s="30" t="s">
        <v>18</v>
      </c>
      <c r="BG3" s="30" t="s">
        <v>13</v>
      </c>
      <c r="BH3" s="30" t="s">
        <v>14</v>
      </c>
      <c r="BI3" s="30" t="s">
        <v>19</v>
      </c>
      <c r="BJ3" s="30" t="s">
        <v>15</v>
      </c>
      <c r="BK3" s="30" t="s">
        <v>16</v>
      </c>
      <c r="BL3" s="30" t="s">
        <v>17</v>
      </c>
      <c r="BM3" s="30"/>
      <c r="BN3" s="165"/>
      <c r="BO3" s="30" t="s">
        <v>119</v>
      </c>
      <c r="BP3" s="30" t="s">
        <v>9</v>
      </c>
      <c r="BQ3" s="30"/>
      <c r="BR3" s="30"/>
      <c r="BS3" s="30" t="s">
        <v>20</v>
      </c>
      <c r="BT3" s="30"/>
    </row>
    <row r="4" spans="1:75" customFormat="1">
      <c r="A4" s="6">
        <v>1</v>
      </c>
      <c r="B4" s="6"/>
      <c r="C4" s="6">
        <v>1</v>
      </c>
      <c r="D4" s="171">
        <v>10</v>
      </c>
      <c r="E4" s="171">
        <v>40</v>
      </c>
      <c r="F4" s="6">
        <f>IF(D4&gt;20,"N/A",IF(D4="","Abs.",D4))</f>
        <v>10</v>
      </c>
      <c r="G4" s="6">
        <f>IF(E4&gt;80,"N/A",IF(E4="","Abs.",E4))</f>
        <v>40</v>
      </c>
      <c r="H4" s="6">
        <f>IFERROR(IF(D4="","Abs.",IF(E4="","Abs.",(F4+G4))),"Abs.")</f>
        <v>50</v>
      </c>
      <c r="I4" s="6" t="str">
        <f>IF(H4="N/A","N/A",IF(D4="","Abs.",IF(E4="","Abs.",IF(F4&lt;7,"F",IF(G4&lt;26,"F",IF(H4&lt;=39,"D",IF(H4&lt;=49,"C",IF(H4&lt;=59,"B",IF(H4&lt;=69,"A-",IF(H4&lt;=79,"A",IF(H4&gt;=80,"A+")))))))))))</f>
        <v>B</v>
      </c>
      <c r="J4" s="6">
        <f t="shared" ref="J4" si="0">IF(I4="N/A","N/A",IF(D4="","Abs.",IF(E4="","Abs.",IF(F4&lt;7,"F",IF(F4="","Abs.",IF(G4&lt;26,"F",IF(H4&lt;=39,1,IF(H4&lt;=49,2,IF(H4&lt;=59,3,IF(H4&lt;=69,3.5,IF(H4&lt;=79,4,IF(H4&gt;=80,5))))))))))))</f>
        <v>3</v>
      </c>
      <c r="K4" s="104"/>
      <c r="L4" s="6">
        <v>1</v>
      </c>
      <c r="M4" s="172">
        <v>28</v>
      </c>
      <c r="N4" s="113">
        <f>IF(M4="","Abs.",M4)</f>
        <v>28</v>
      </c>
      <c r="O4" s="6">
        <f>IF(N4="","Abs.",N4)</f>
        <v>28</v>
      </c>
      <c r="P4" s="6" t="str">
        <f t="shared" ref="P4" si="1">IF(M4="","Abs.",IF(N4&lt;33,"F",IF(O4&lt;=39,"D",IF(O4&lt;=49,"C",IF(O4&lt;=59,"B",IF(O4&lt;=69,"A-",IF(O4&lt;=79,"A",IF(O4&gt;=80,"A+"))))))))</f>
        <v>F</v>
      </c>
      <c r="Q4" s="6" t="str">
        <f t="shared" ref="Q4" si="2">IF(M4="","Abs.",IF(N4&lt;33,"F",IF(O4&lt;=39,1,IF(O4&lt;=49,2,IF(O4&lt;=59,3,IF(O4&lt;=69,3.5,IF(O4&lt;=79,4,IF(O4&gt;=80,5))))))))</f>
        <v>F</v>
      </c>
      <c r="R4" s="117"/>
      <c r="S4" s="6">
        <v>1</v>
      </c>
      <c r="T4" s="173">
        <v>15</v>
      </c>
      <c r="U4" s="173">
        <v>19</v>
      </c>
      <c r="V4" s="6">
        <f>IF(T4&gt;40,"N/A",IF(T4="","Abs.",T4))</f>
        <v>15</v>
      </c>
      <c r="W4" s="6">
        <f>IF(U4&gt;70,"N/A",IF(U4="","Abs.",U4))</f>
        <v>19</v>
      </c>
      <c r="X4" s="6">
        <f>IFERROR(IF(T4="","Abs.",IF(U4="","Abs.",(V4+W4))),"N/A")</f>
        <v>34</v>
      </c>
      <c r="Y4" s="6" t="str">
        <f>IF(X4="N/A","N/A",IF(T4="","Abs.",IF(U4="","Abs.",IF(V4&lt;10,"F",IF(W4&lt;23,"F",IF(X4&lt;=39,"D",IF(X4&lt;=49,"C",IF(X4&lt;=59,"B",IF(X4&lt;=69,"A-",IF(X4&lt;=79,"A",IF(X4&gt;=80,"A+")))))))))))</f>
        <v>F</v>
      </c>
      <c r="Z4" s="6" t="str">
        <f>IF(Y4="N/A","N/A",IF(T4="","Abs.",IF(U4="","Abs.",IF(V4&lt;10,"F",IF(V4="","Abs.",IF(W4&lt;23,"F",IF(X4&lt;=39,1,IF(X4&lt;=49,2,IF(X4&lt;=59,3,IF(X4&lt;=69,3.5,IF(X4&lt;=79,4,IF(X4&gt;=80,5))))))))))))</f>
        <v>F</v>
      </c>
      <c r="AA4" s="6"/>
      <c r="AB4" s="6">
        <v>1</v>
      </c>
      <c r="AC4">
        <v>10</v>
      </c>
      <c r="AD4">
        <v>23</v>
      </c>
      <c r="AE4" s="6">
        <f>IF(AC4&gt;40,"N/A",IF(AC4="","Abs.",AC4))</f>
        <v>10</v>
      </c>
      <c r="AF4" s="6">
        <f>IF(AD4&gt;60,"N/A",IF(AD4="","Abs.",AD4))</f>
        <v>23</v>
      </c>
      <c r="AG4" s="6">
        <f>IFERROR(IF(AC4="","Abs.",IF(AD4="","Abs.",(AE4+AF4))),"N/A")</f>
        <v>33</v>
      </c>
      <c r="AH4" s="6" t="str">
        <f>IF(AG4="N/A","N/A",IF(AC4="","Abs.",IF(AD4="","Abs.",IF(AE4&lt;10,"F",IF(AF4&lt;23,"F",IF(AG4&lt;=39,"D",IF(AG4&lt;=49,"C",IF(AG4&lt;=59,"B",IF(AG4&lt;=69,"A-",IF(AG4&lt;=79,"A",IF(AG4&gt;=80,"A+")))))))))))</f>
        <v>D</v>
      </c>
      <c r="AI4" s="6">
        <f>IF(AH4="N/A","N/A",IF(AC4="","Abs.",IF(AD4="","Abs.",IF(AE4&lt;10,"F",IF(AE4="","Abs.",IF(AF4&lt;23,"F",IF(AG4&lt;=39,1,IF(AG4&lt;=49,2,IF(AG4&lt;=59,3,IF(AG4&lt;=69,3.5,IF(AG4&lt;=79,4,IF(AG4&gt;=80,5))))))))))))</f>
        <v>1</v>
      </c>
      <c r="AJ4" s="6"/>
      <c r="AK4" s="6">
        <v>1</v>
      </c>
      <c r="AL4" s="174">
        <v>13</v>
      </c>
      <c r="AM4" s="174">
        <v>32</v>
      </c>
      <c r="AN4" s="6">
        <f>IF(AL4&gt;40,"N/A",IF(AL4="","Abs.",AL4))</f>
        <v>13</v>
      </c>
      <c r="AO4" s="6">
        <f>IF(AM4&gt;70,"N/A",IF(AM4="","Abs.",AM4))</f>
        <v>32</v>
      </c>
      <c r="AP4" s="6">
        <f>IFERROR(IF(AL4="","Abs.",IF(AM4="","Abs.",(AN4+AO4))),"N/A")</f>
        <v>45</v>
      </c>
      <c r="AQ4" s="6" t="str">
        <f>IF(AP4="N/A","N/A",IF(AL4="","Abs.",IF(AM4="","Abs.",IF(AN4&lt;10,"F",IF(AO4&lt;23,"F",IF(AP4&lt;=39,"D",IF(AP4&lt;=49,"C",IF(AP4&lt;=59,"B",IF(AP4&lt;=69,"A-",IF(AP4&lt;=79,"A",IF(AP4&gt;=80,"A+")))))))))))</f>
        <v>C</v>
      </c>
      <c r="AR4" s="6">
        <f>IF(AQ4="N/A","N/A",IF(AL4="","Abs.",IF(AM4="","Abs.",IF(AN4&lt;10,"F",IF(AN4="","Abs.",IF(AO4&lt;23,"F",IF(AP4&lt;=39,1,IF(AP4&lt;=49,2,IF(AP4&lt;=59,3,IF(AP4&lt;=69,3.5,IF(AP4&lt;=79,4,IF(AP4&gt;=80,5))))))))))))</f>
        <v>2</v>
      </c>
      <c r="AS4" s="6"/>
      <c r="AT4" s="146">
        <v>1</v>
      </c>
      <c r="AU4" s="176">
        <v>14</v>
      </c>
      <c r="AV4" s="176">
        <v>27</v>
      </c>
      <c r="AW4" s="134">
        <f>IF(AU4&gt;40,"N/A",IF(AU4="","Abs.",AU4))</f>
        <v>14</v>
      </c>
      <c r="AX4" s="6">
        <f>IF(AV4&gt;70,"N/A",IF(AV4="","Abs.",AV4))</f>
        <v>27</v>
      </c>
      <c r="AY4" s="6">
        <f>IFERROR(IF(AU4="","Abs.",IF(AV4="","Abs.",(AW4+AX4))),"N/A")</f>
        <v>41</v>
      </c>
      <c r="AZ4" s="6" t="str">
        <f>IF(AY4="N/A","N/A",IF(AU4="","Abs.",IF(AV4="","Abs.",IF(AW4&lt;10,"F",IF(AX4&lt;23,"F",IF(AY4&lt;=39,"D",IF(AY4&lt;=49,"C",IF(AY4&lt;=59,"B",IF(AY4&lt;=69,"A-",IF(AY4&lt;=79,"A",IF(AY4&gt;=80,"A+")))))))))))</f>
        <v>C</v>
      </c>
      <c r="BA4" s="6">
        <f>IF(AZ4="N/A","N/A",IF(AU4="","Abs.",IF(AV4="","Abs.",IF(AW4&lt;10,"F",IF(AW4="","Abs.",IF(AX4&lt;23,"F",IF(AY4&lt;=39,1,IF(AY4&lt;=49,2,IF(AY4&lt;=59,3,IF(AY4&lt;=69,3.5,IF(AY4&lt;=79,4,IF(AY4&gt;=80,5))))))))))))</f>
        <v>2</v>
      </c>
      <c r="BB4" s="6"/>
      <c r="BC4" s="6">
        <v>1</v>
      </c>
      <c r="BD4" s="193">
        <v>6</v>
      </c>
      <c r="BE4" s="193">
        <v>11</v>
      </c>
      <c r="BF4" s="193">
        <v>15</v>
      </c>
      <c r="BG4" s="6">
        <f>IF(BD4&gt;25,"N/A",IF(BD4="","Abs.",BD4))</f>
        <v>6</v>
      </c>
      <c r="BH4" s="6">
        <f>IF(BE4&gt;50,"N/A",IF(BE4="","Abs.",BE4))</f>
        <v>11</v>
      </c>
      <c r="BI4" s="6">
        <f>IF(BF4&gt;25,"N/A",IF(BF4="","Abs.",BF4))</f>
        <v>15</v>
      </c>
      <c r="BJ4" s="6">
        <f>IFERROR(IF(BD4="","Abs.",IF(BE4="","Abs.",IF(BF4="","Abs.",(BG4+BH4+BI4)))),"Abs.")</f>
        <v>32</v>
      </c>
      <c r="BK4" s="6" t="str">
        <f>IF(BJ4="Abs","Abs.",IF(BD4="","Abs.",IF(BE4="","Abs.",IF(BF4="","Abs.",IF(BG4&lt;8,"F",IF(BH4&lt;17,"F",IF(BI4&lt;8,"F",IF(BJ4&lt;=39,"D",IF(BJ4&lt;=49,"C",IF(BJ4&lt;=59,"B",IF(BJ4&lt;=69,"A-",IF(BJ4&lt;=79,"A",IF(BJ4&gt;=80,"A+")))))))))))))</f>
        <v>F</v>
      </c>
      <c r="BL4" s="6" t="str">
        <f>IF(BK4="Abs.","Abs.",IF(BK4="F","F",IF(BD4="","Abs.",IF(BE4="","Abs.",IF(BF4="","Abs.",IF(BG4="","Abs.",IF(BG4&lt;8,"F",IF(BH4&lt;17,"F",IF(BJ4&lt;=39,1,IF(BJ4&lt;=49,2,IF(BJ4&lt;=59,3,IF(BJ4&lt;=69,3.5,IF(BJ4&lt;=79,4,IF(BJ4&gt;=80,5))))))))))))))</f>
        <v>F</v>
      </c>
      <c r="BM4" s="6"/>
      <c r="BN4" s="11" t="str">
        <f>IF(BO4=1,"ইসলামের ইতিহাস","যুক্তিবিদ্যা")</f>
        <v>যুক্তিবিদ্যা</v>
      </c>
      <c r="BO4">
        <v>2</v>
      </c>
      <c r="BP4">
        <v>1</v>
      </c>
      <c r="BQ4" s="113">
        <f>IF(BP4="","Abs.",BP4)</f>
        <v>1</v>
      </c>
      <c r="BR4" s="6">
        <f>IF(BQ4="","Abs.",BQ4)</f>
        <v>1</v>
      </c>
      <c r="BS4" s="6" t="str">
        <f t="shared" ref="BS4" si="3">IF(BP4="","Abs.",IF(BQ4&lt;33,"F",IF(BR4&lt;=39,"D",IF(BR4&lt;=49,"C",IF(BR4&lt;=59,"B",IF(BR4&lt;=69,"A-",IF(BR4&lt;=79,"A",IF(BR4&gt;=80,"A+"))))))))</f>
        <v>F</v>
      </c>
      <c r="BT4" s="6" t="str">
        <f t="shared" ref="BT4" si="4">IF(BP4="","Abs.",IF(BQ4&lt;33,"F",IF(BR4&lt;=39,1,IF(BR4&lt;=49,2,IF(BR4&lt;=59,3,IF(BR4&lt;=69,3.5,IF(BR4&lt;=79,4,IF(BR4&gt;=80,5))))))))</f>
        <v>F</v>
      </c>
      <c r="BU4" s="6" t="str">
        <f t="shared" ref="BU4" si="5">IF(BN4="","Abs.",IF(BO4&lt;33,"F",IF(BS4&lt;=39,1,IF(BS4&lt;=49,2,IF(BS4&lt;=59,3,IF(BS4&lt;=69,3.5,IF(BS4&lt;=79,4,IF(BS4&gt;=80,5))))))))</f>
        <v>F</v>
      </c>
      <c r="BV4" t="str">
        <f>IF(BW4=1,"গণিত","জীববিজ্ঞান")</f>
        <v>গণিত</v>
      </c>
      <c r="BW4" s="28">
        <v>1</v>
      </c>
    </row>
    <row r="5" spans="1:75" customFormat="1">
      <c r="A5" s="197">
        <v>2</v>
      </c>
      <c r="B5" s="6"/>
      <c r="C5" s="6">
        <v>2</v>
      </c>
      <c r="D5" s="171">
        <v>13</v>
      </c>
      <c r="E5" s="171">
        <v>31</v>
      </c>
      <c r="F5" s="6">
        <f t="shared" ref="F5:F68" si="6">IF(D5&gt;20,"N/A",IF(D5="","Abs.",D5))</f>
        <v>13</v>
      </c>
      <c r="G5" s="6">
        <f t="shared" ref="G5:G68" si="7">IF(E5&gt;80,"N/A",IF(E5="","Abs.",E5))</f>
        <v>31</v>
      </c>
      <c r="H5" s="6">
        <f t="shared" ref="H5:H68" si="8">IFERROR(IF(D5="","Abs.",IF(E5="","Abs.",(F5+G5))),"Abs.")</f>
        <v>44</v>
      </c>
      <c r="I5" s="6" t="str">
        <f t="shared" ref="I5:I68" si="9">IF(H5="N/A","N/A",IF(D5="","Abs.",IF(E5="","Abs.",IF(F5&lt;7,"F",IF(G5&lt;26,"F",IF(H5&lt;=39,"D",IF(H5&lt;=49,"C",IF(H5&lt;=59,"B",IF(H5&lt;=69,"A-",IF(H5&lt;=79,"A",IF(H5&gt;=80,"A+")))))))))))</f>
        <v>C</v>
      </c>
      <c r="J5" s="6">
        <f t="shared" ref="J5:J68" si="10">IF(I5="N/A","N/A",IF(D5="","Abs.",IF(E5="","Abs.",IF(F5&lt;7,"F",IF(F5="","Abs.",IF(G5&lt;26,"F",IF(H5&lt;=39,1,IF(H5&lt;=49,2,IF(H5&lt;=59,3,IF(H5&lt;=69,3.5,IF(H5&lt;=79,4,IF(H5&gt;=80,5))))))))))))</f>
        <v>2</v>
      </c>
      <c r="K5" s="104"/>
      <c r="L5" s="6">
        <v>2</v>
      </c>
      <c r="M5" s="172">
        <v>18</v>
      </c>
      <c r="N5" s="113">
        <f t="shared" ref="N5:N68" si="11">IF(M5="","Abs.",M5)</f>
        <v>18</v>
      </c>
      <c r="O5" s="6">
        <f t="shared" ref="O5:O68" si="12">IF(N5="","Abs.",N5)</f>
        <v>18</v>
      </c>
      <c r="P5" s="6" t="str">
        <f t="shared" ref="P5:P68" si="13">IF(M5="","Abs.",IF(N5&lt;33,"F",IF(O5&lt;=39,"D",IF(O5&lt;=49,"C",IF(O5&lt;=59,"B",IF(O5&lt;=69,"A-",IF(O5&lt;=79,"A",IF(O5&gt;=80,"A+"))))))))</f>
        <v>F</v>
      </c>
      <c r="Q5" s="6" t="str">
        <f t="shared" ref="Q5:Q68" si="14">IF(M5="","Abs.",IF(N5&lt;33,"F",IF(O5&lt;=39,1,IF(O5&lt;=49,2,IF(O5&lt;=59,3,IF(O5&lt;=69,3.5,IF(O5&lt;=79,4,IF(O5&gt;=80,5))))))))</f>
        <v>F</v>
      </c>
      <c r="R5" s="117"/>
      <c r="S5" s="6">
        <v>2</v>
      </c>
      <c r="T5" s="173">
        <v>8</v>
      </c>
      <c r="U5" s="173">
        <v>19</v>
      </c>
      <c r="V5" s="6">
        <f t="shared" ref="V5:V68" si="15">IF(T5&gt;40,"N/A",IF(T5="","Abs.",T5))</f>
        <v>8</v>
      </c>
      <c r="W5" s="6">
        <f>IF(U5&gt;70,"N/A",IF(U5="","Abs.",U5))</f>
        <v>19</v>
      </c>
      <c r="X5" s="6">
        <f t="shared" ref="X5:X68" si="16">IFERROR(IF(T5="","Abs.",IF(U5="","Abs.",(V5+W5))),"N/A")</f>
        <v>27</v>
      </c>
      <c r="Y5" s="6" t="str">
        <f t="shared" ref="Y5:Y68" si="17">IF(X5="N/A","N/A",IF(T5="","Abs.",IF(U5="","Abs.",IF(V5&lt;10,"F",IF(W5&lt;23,"F",IF(X5&lt;=39,"D",IF(X5&lt;=49,"C",IF(X5&lt;=59,"B",IF(X5&lt;=69,"A-",IF(X5&lt;=79,"A",IF(X5&gt;=80,"A+")))))))))))</f>
        <v>F</v>
      </c>
      <c r="Z5" s="6" t="str">
        <f t="shared" ref="Z5:Z68" si="18">IF(Y5="N/A","N/A",IF(T5="","Abs.",IF(U5="","Abs.",IF(V5&lt;10,"F",IF(V5="","Abs.",IF(W5&lt;23,"F",IF(X5&lt;=39,1,IF(X5&lt;=49,2,IF(X5&lt;=59,3,IF(X5&lt;=69,3.5,IF(X5&lt;=79,4,IF(X5&gt;=80,5))))))))))))</f>
        <v>F</v>
      </c>
      <c r="AA5" s="6"/>
      <c r="AB5" s="6">
        <v>2</v>
      </c>
      <c r="AC5">
        <v>11</v>
      </c>
      <c r="AD5">
        <v>12</v>
      </c>
      <c r="AE5" s="6">
        <f t="shared" ref="AE5:AE68" si="19">IF(AC5&gt;40,"N/A",IF(AC5="","Abs.",AC5))</f>
        <v>11</v>
      </c>
      <c r="AF5" s="6">
        <f t="shared" ref="AF5:AF68" si="20">IF(AD5&gt;60,"N/A",IF(AD5="","Abs.",AD5))</f>
        <v>12</v>
      </c>
      <c r="AG5" s="6">
        <f t="shared" ref="AG5:AG68" si="21">IFERROR(IF(AC5="","Abs.",IF(AD5="","Abs.",(AE5+AF5))),"N/A")</f>
        <v>23</v>
      </c>
      <c r="AH5" s="6" t="str">
        <f t="shared" ref="AH5:AH68" si="22">IF(AG5="N/A","N/A",IF(AC5="","Abs.",IF(AD5="","Abs.",IF(AE5&lt;10,"F",IF(AF5&lt;23,"F",IF(AG5&lt;=39,"D",IF(AG5&lt;=49,"C",IF(AG5&lt;=59,"B",IF(AG5&lt;=69,"A-",IF(AG5&lt;=79,"A",IF(AG5&gt;=80,"A+")))))))))))</f>
        <v>F</v>
      </c>
      <c r="AI5" s="6" t="str">
        <f t="shared" ref="AI5:AI68" si="23">IF(AH5="N/A","N/A",IF(AC5="","Abs.",IF(AD5="","Abs.",IF(AE5&lt;10,"F",IF(AE5="","Abs.",IF(AF5&lt;23,"F",IF(AG5&lt;=39,1,IF(AG5&lt;=49,2,IF(AG5&lt;=59,3,IF(AG5&lt;=69,3.5,IF(AG5&lt;=79,4,IF(AG5&gt;=80,5))))))))))))</f>
        <v>F</v>
      </c>
      <c r="AJ5" s="6"/>
      <c r="AK5" s="6">
        <v>2</v>
      </c>
      <c r="AL5" s="174">
        <v>10</v>
      </c>
      <c r="AM5" s="174">
        <v>30</v>
      </c>
      <c r="AN5" s="6">
        <f t="shared" ref="AN5:AN68" si="24">IF(AL5&gt;40,"N/A",IF(AL5="","Abs.",AL5))</f>
        <v>10</v>
      </c>
      <c r="AO5" s="6">
        <f>IF(AM5&gt;70,"N/A",IF(AM5="","Abs.",AM5))</f>
        <v>30</v>
      </c>
      <c r="AP5" s="6">
        <f t="shared" ref="AP5:AP68" si="25">IFERROR(IF(AL5="","Abs.",IF(AM5="","Abs.",(AN5+AO5))),"N/A")</f>
        <v>40</v>
      </c>
      <c r="AQ5" s="6" t="str">
        <f t="shared" ref="AQ5:AQ68" si="26">IF(AP5="N/A","N/A",IF(AL5="","Abs.",IF(AM5="","Abs.",IF(AN5&lt;10,"F",IF(AO5&lt;23,"F",IF(AP5&lt;=39,"D",IF(AP5&lt;=49,"C",IF(AP5&lt;=59,"B",IF(AP5&lt;=69,"A-",IF(AP5&lt;=79,"A",IF(AP5&gt;=80,"A+")))))))))))</f>
        <v>C</v>
      </c>
      <c r="AR5" s="6">
        <f t="shared" ref="AR5:AR68" si="27">IF(AQ5="N/A","N/A",IF(AL5="","Abs.",IF(AM5="","Abs.",IF(AN5&lt;10,"F",IF(AN5="","Abs.",IF(AO5&lt;23,"F",IF(AP5&lt;=39,1,IF(AP5&lt;=49,2,IF(AP5&lt;=59,3,IF(AP5&lt;=69,3.5,IF(AP5&lt;=79,4,IF(AP5&gt;=80,5))))))))))))</f>
        <v>2</v>
      </c>
      <c r="AS5" s="6"/>
      <c r="AT5" s="146">
        <v>2</v>
      </c>
      <c r="AU5" s="176">
        <v>12</v>
      </c>
      <c r="AV5" s="176">
        <v>5</v>
      </c>
      <c r="AW5" s="134">
        <f t="shared" ref="AW5:AW68" si="28">IF(AU5&gt;40,"N/A",IF(AU5="","Abs.",AU5))</f>
        <v>12</v>
      </c>
      <c r="AX5" s="6">
        <f t="shared" ref="AX5:AX68" si="29">IF(AV5&gt;70,"N/A",IF(AV5="","Abs.",AV5))</f>
        <v>5</v>
      </c>
      <c r="AY5" s="6">
        <f t="shared" ref="AY5:AY68" si="30">IFERROR(IF(AU5="","Abs.",IF(AV5="","Abs.",(AW5+AX5))),"N/A")</f>
        <v>17</v>
      </c>
      <c r="AZ5" s="6" t="str">
        <f t="shared" ref="AZ5:AZ68" si="31">IF(AY5="N/A","N/A",IF(AU5="","Abs.",IF(AV5="","Abs.",IF(AW5&lt;10,"F",IF(AX5&lt;23,"F",IF(AY5&lt;=39,"D",IF(AY5&lt;=49,"C",IF(AY5&lt;=59,"B",IF(AY5&lt;=69,"A-",IF(AY5&lt;=79,"A",IF(AY5&gt;=80,"A+")))))))))))</f>
        <v>F</v>
      </c>
      <c r="BA5" s="6" t="str">
        <f t="shared" ref="BA5:BA68" si="32">IF(AZ5="N/A","N/A",IF(AU5="","Abs.",IF(AV5="","Abs.",IF(AW5&lt;10,"F",IF(AW5="","Abs.",IF(AX5&lt;23,"F",IF(AY5&lt;=39,1,IF(AY5&lt;=49,2,IF(AY5&lt;=59,3,IF(AY5&lt;=69,3.5,IF(AY5&lt;=79,4,IF(AY5&gt;=80,5))))))))))))</f>
        <v>F</v>
      </c>
      <c r="BB5" s="6"/>
      <c r="BC5" s="6">
        <v>2</v>
      </c>
      <c r="BD5" s="193">
        <v>6</v>
      </c>
      <c r="BE5" s="193">
        <v>10</v>
      </c>
      <c r="BF5" s="193">
        <v>15</v>
      </c>
      <c r="BG5" s="6">
        <f t="shared" ref="BG5:BG68" si="33">IF(BD5&gt;25,"N/A",IF(BD5="","Abs.",BD5))</f>
        <v>6</v>
      </c>
      <c r="BH5" s="6">
        <f t="shared" ref="BH5:BH68" si="34">IF(BE5&gt;50,"N/A",IF(BE5="","Abs.",BE5))</f>
        <v>10</v>
      </c>
      <c r="BI5" s="6">
        <f t="shared" ref="BI5:BI68" si="35">IF(BF5&gt;25,"N/A",IF(BF5="","Abs.",BF5))</f>
        <v>15</v>
      </c>
      <c r="BJ5" s="6">
        <f t="shared" ref="BJ5:BJ68" si="36">IFERROR(IF(BD5="","Abs.",IF(BE5="","Abs.",IF(BF5="","Abs.",(BG5+BH5+BI5)))),"Abs.")</f>
        <v>31</v>
      </c>
      <c r="BK5" s="6" t="str">
        <f t="shared" ref="BK5:BK68" si="37">IF(BJ5="Abs","Abs.",IF(BD5="","Abs.",IF(BE5="","Abs.",IF(BF5="","Abs.",IF(BG5&lt;8,"F",IF(BH5&lt;17,"F",IF(BI5&lt;8,"F",IF(BJ5&lt;=39,"D",IF(BJ5&lt;=49,"C",IF(BJ5&lt;=59,"B",IF(BJ5&lt;=69,"A-",IF(BJ5&lt;=79,"A",IF(BJ5&gt;=80,"A+")))))))))))))</f>
        <v>F</v>
      </c>
      <c r="BL5" s="6" t="str">
        <f t="shared" ref="BL5:BL68" si="38">IF(BK5="Abs.","Abs.",IF(BK5="F","F",IF(BD5="","Abs.",IF(BE5="","Abs.",IF(BF5="","Abs.",IF(BG5="","Abs.",IF(BG5&lt;8,"F",IF(BH5&lt;17,"F",IF(BJ5&lt;=39,1,IF(BJ5&lt;=49,2,IF(BJ5&lt;=59,3,IF(BJ5&lt;=69,3.5,IF(BJ5&lt;=79,4,IF(BJ5&gt;=80,5))))))))))))))</f>
        <v>F</v>
      </c>
      <c r="BM5" s="6"/>
      <c r="BN5" s="11" t="str">
        <f t="shared" ref="BN5:BN68" si="39">IF(BO5=1,"ইসলামের ইতিহাস","যুক্তিবিদ্যা")</f>
        <v>যুক্তিবিদ্যা</v>
      </c>
      <c r="BO5" s="195">
        <v>2</v>
      </c>
      <c r="BP5" s="195">
        <v>2</v>
      </c>
      <c r="BQ5" s="113">
        <f t="shared" ref="BQ5:BR5" si="40">IF(BP5="","Abs.",BP5)</f>
        <v>2</v>
      </c>
      <c r="BR5" s="6">
        <f t="shared" si="40"/>
        <v>2</v>
      </c>
      <c r="BS5" s="6" t="str">
        <f t="shared" ref="BS5:BS68" si="41">IF(BP5="","Abs.",IF(BQ5&lt;33,"F",IF(BR5&lt;=39,"D",IF(BR5&lt;=49,"C",IF(BR5&lt;=59,"B",IF(BR5&lt;=69,"A-",IF(BR5&lt;=79,"A",IF(BR5&gt;=80,"A+"))))))))</f>
        <v>F</v>
      </c>
      <c r="BT5" s="6" t="str">
        <f t="shared" ref="BT5:BT68" si="42">IF(BP5="","Abs.",IF(BQ5&lt;33,"F",IF(BR5&lt;=39,1,IF(BR5&lt;=49,2,IF(BR5&lt;=59,3,IF(BR5&lt;=69,3.5,IF(BR5&lt;=79,4,IF(BR5&gt;=80,5))))))))</f>
        <v>F</v>
      </c>
      <c r="BV5" t="str">
        <f t="shared" ref="BV5:BV14" si="43">IF(BW5=1,"গণিত","জীববিজ্ঞান")</f>
        <v>জীববিজ্ঞান</v>
      </c>
      <c r="BW5">
        <v>2</v>
      </c>
    </row>
    <row r="6" spans="1:75" customFormat="1">
      <c r="A6" s="197">
        <v>3</v>
      </c>
      <c r="B6" s="6"/>
      <c r="C6" s="6">
        <v>3</v>
      </c>
      <c r="D6" s="171">
        <v>15</v>
      </c>
      <c r="E6" s="171">
        <v>40</v>
      </c>
      <c r="F6" s="6">
        <f t="shared" si="6"/>
        <v>15</v>
      </c>
      <c r="G6" s="6">
        <f t="shared" si="7"/>
        <v>40</v>
      </c>
      <c r="H6" s="6">
        <f t="shared" si="8"/>
        <v>55</v>
      </c>
      <c r="I6" s="6" t="str">
        <f t="shared" si="9"/>
        <v>B</v>
      </c>
      <c r="J6" s="6">
        <f t="shared" si="10"/>
        <v>3</v>
      </c>
      <c r="K6" s="104"/>
      <c r="L6" s="6">
        <v>3</v>
      </c>
      <c r="M6" s="172">
        <v>17</v>
      </c>
      <c r="N6" s="113">
        <f t="shared" si="11"/>
        <v>17</v>
      </c>
      <c r="O6" s="6">
        <f t="shared" si="12"/>
        <v>17</v>
      </c>
      <c r="P6" s="6" t="str">
        <f t="shared" si="13"/>
        <v>F</v>
      </c>
      <c r="Q6" s="6" t="str">
        <f t="shared" si="14"/>
        <v>F</v>
      </c>
      <c r="R6" s="117"/>
      <c r="S6" s="6">
        <v>3</v>
      </c>
      <c r="T6" s="173">
        <v>9</v>
      </c>
      <c r="U6" s="173">
        <v>20</v>
      </c>
      <c r="V6" s="6">
        <f t="shared" si="15"/>
        <v>9</v>
      </c>
      <c r="W6" s="6">
        <f t="shared" ref="W6:W69" si="44">IF(U6&gt;70,"N/A",IF(U6="","Abs.",U6))</f>
        <v>20</v>
      </c>
      <c r="X6" s="6">
        <f t="shared" si="16"/>
        <v>29</v>
      </c>
      <c r="Y6" s="6" t="str">
        <f t="shared" si="17"/>
        <v>F</v>
      </c>
      <c r="Z6" s="6" t="str">
        <f t="shared" si="18"/>
        <v>F</v>
      </c>
      <c r="AA6" s="6"/>
      <c r="AB6" s="6">
        <v>3</v>
      </c>
      <c r="AC6">
        <v>18</v>
      </c>
      <c r="AD6">
        <v>16</v>
      </c>
      <c r="AE6" s="6">
        <f t="shared" si="19"/>
        <v>18</v>
      </c>
      <c r="AF6" s="6">
        <f t="shared" si="20"/>
        <v>16</v>
      </c>
      <c r="AG6" s="6">
        <f t="shared" si="21"/>
        <v>34</v>
      </c>
      <c r="AH6" s="6" t="str">
        <f t="shared" si="22"/>
        <v>F</v>
      </c>
      <c r="AI6" s="6" t="str">
        <f t="shared" si="23"/>
        <v>F</v>
      </c>
      <c r="AJ6" s="6"/>
      <c r="AK6" s="6">
        <v>3</v>
      </c>
      <c r="AL6" s="174">
        <v>10</v>
      </c>
      <c r="AM6" s="174">
        <v>32</v>
      </c>
      <c r="AN6" s="6">
        <f t="shared" si="24"/>
        <v>10</v>
      </c>
      <c r="AO6" s="6">
        <f t="shared" ref="AO6:AO69" si="45">IF(AM6&gt;70,"N/A",IF(AM6="","Abs.",AM6))</f>
        <v>32</v>
      </c>
      <c r="AP6" s="6">
        <f t="shared" si="25"/>
        <v>42</v>
      </c>
      <c r="AQ6" s="6" t="str">
        <f t="shared" si="26"/>
        <v>C</v>
      </c>
      <c r="AR6" s="6">
        <f t="shared" si="27"/>
        <v>2</v>
      </c>
      <c r="AS6" s="6"/>
      <c r="AT6" s="146">
        <v>3</v>
      </c>
      <c r="AU6" s="176">
        <v>12</v>
      </c>
      <c r="AV6" s="176">
        <v>7</v>
      </c>
      <c r="AW6" s="134">
        <f t="shared" si="28"/>
        <v>12</v>
      </c>
      <c r="AX6" s="6">
        <f t="shared" si="29"/>
        <v>7</v>
      </c>
      <c r="AY6" s="6">
        <f t="shared" si="30"/>
        <v>19</v>
      </c>
      <c r="AZ6" s="6" t="str">
        <f t="shared" si="31"/>
        <v>F</v>
      </c>
      <c r="BA6" s="6" t="str">
        <f t="shared" si="32"/>
        <v>F</v>
      </c>
      <c r="BB6" s="6"/>
      <c r="BC6" s="6">
        <v>3</v>
      </c>
      <c r="BD6" s="193">
        <v>12</v>
      </c>
      <c r="BE6" s="193">
        <v>13</v>
      </c>
      <c r="BF6" s="193">
        <v>15</v>
      </c>
      <c r="BG6" s="6">
        <f t="shared" si="33"/>
        <v>12</v>
      </c>
      <c r="BH6" s="6">
        <f t="shared" si="34"/>
        <v>13</v>
      </c>
      <c r="BI6" s="6">
        <f t="shared" si="35"/>
        <v>15</v>
      </c>
      <c r="BJ6" s="6">
        <f t="shared" si="36"/>
        <v>40</v>
      </c>
      <c r="BK6" s="6" t="str">
        <f t="shared" si="37"/>
        <v>F</v>
      </c>
      <c r="BL6" s="6" t="str">
        <f t="shared" si="38"/>
        <v>F</v>
      </c>
      <c r="BM6" s="6"/>
      <c r="BN6" s="11" t="str">
        <f t="shared" si="39"/>
        <v>যুক্তিবিদ্যা</v>
      </c>
      <c r="BO6" s="195">
        <v>2</v>
      </c>
      <c r="BP6" s="195">
        <v>3</v>
      </c>
      <c r="BQ6" s="113">
        <f t="shared" ref="BQ6:BR6" si="46">IF(BP6="","Abs.",BP6)</f>
        <v>3</v>
      </c>
      <c r="BR6" s="6">
        <f t="shared" si="46"/>
        <v>3</v>
      </c>
      <c r="BS6" s="6" t="str">
        <f t="shared" si="41"/>
        <v>F</v>
      </c>
      <c r="BT6" s="6" t="str">
        <f t="shared" si="42"/>
        <v>F</v>
      </c>
      <c r="BV6" t="str">
        <f t="shared" si="43"/>
        <v>জীববিজ্ঞান</v>
      </c>
      <c r="BW6">
        <v>2</v>
      </c>
    </row>
    <row r="7" spans="1:75" customFormat="1">
      <c r="A7" s="197">
        <v>4</v>
      </c>
      <c r="B7" s="6"/>
      <c r="C7" s="6">
        <v>4</v>
      </c>
      <c r="D7" s="171">
        <v>11</v>
      </c>
      <c r="E7" s="171">
        <v>38</v>
      </c>
      <c r="F7" s="6">
        <f t="shared" si="6"/>
        <v>11</v>
      </c>
      <c r="G7" s="6">
        <f t="shared" si="7"/>
        <v>38</v>
      </c>
      <c r="H7" s="6">
        <f t="shared" si="8"/>
        <v>49</v>
      </c>
      <c r="I7" s="6" t="str">
        <f t="shared" si="9"/>
        <v>C</v>
      </c>
      <c r="J7" s="6">
        <f t="shared" si="10"/>
        <v>2</v>
      </c>
      <c r="K7" s="104"/>
      <c r="L7" s="6">
        <v>4</v>
      </c>
      <c r="M7" s="172">
        <v>19</v>
      </c>
      <c r="N7" s="113">
        <f t="shared" si="11"/>
        <v>19</v>
      </c>
      <c r="O7" s="6">
        <f t="shared" si="12"/>
        <v>19</v>
      </c>
      <c r="P7" s="6" t="str">
        <f t="shared" si="13"/>
        <v>F</v>
      </c>
      <c r="Q7" s="6" t="str">
        <f t="shared" si="14"/>
        <v>F</v>
      </c>
      <c r="R7" s="117"/>
      <c r="S7" s="6">
        <v>4</v>
      </c>
      <c r="T7" s="173">
        <v>9</v>
      </c>
      <c r="U7" s="173">
        <v>33</v>
      </c>
      <c r="V7" s="6">
        <f t="shared" si="15"/>
        <v>9</v>
      </c>
      <c r="W7" s="6">
        <f t="shared" si="44"/>
        <v>33</v>
      </c>
      <c r="X7" s="6">
        <f t="shared" si="16"/>
        <v>42</v>
      </c>
      <c r="Y7" s="6" t="str">
        <f t="shared" si="17"/>
        <v>F</v>
      </c>
      <c r="Z7" s="6" t="str">
        <f t="shared" si="18"/>
        <v>F</v>
      </c>
      <c r="AA7" s="6"/>
      <c r="AB7" s="6">
        <v>4</v>
      </c>
      <c r="AC7">
        <v>12</v>
      </c>
      <c r="AD7">
        <v>15</v>
      </c>
      <c r="AE7" s="6">
        <f t="shared" si="19"/>
        <v>12</v>
      </c>
      <c r="AF7" s="6">
        <f t="shared" si="20"/>
        <v>15</v>
      </c>
      <c r="AG7" s="6">
        <f t="shared" si="21"/>
        <v>27</v>
      </c>
      <c r="AH7" s="6" t="str">
        <f t="shared" si="22"/>
        <v>F</v>
      </c>
      <c r="AI7" s="6" t="str">
        <f t="shared" si="23"/>
        <v>F</v>
      </c>
      <c r="AJ7" s="6"/>
      <c r="AK7" s="6">
        <v>4</v>
      </c>
      <c r="AL7" s="174">
        <v>14</v>
      </c>
      <c r="AM7" s="174">
        <v>33</v>
      </c>
      <c r="AN7" s="6">
        <f t="shared" si="24"/>
        <v>14</v>
      </c>
      <c r="AO7" s="6">
        <f t="shared" si="45"/>
        <v>33</v>
      </c>
      <c r="AP7" s="6">
        <f t="shared" si="25"/>
        <v>47</v>
      </c>
      <c r="AQ7" s="6" t="str">
        <f t="shared" si="26"/>
        <v>C</v>
      </c>
      <c r="AR7" s="6">
        <f t="shared" si="27"/>
        <v>2</v>
      </c>
      <c r="AS7" s="6"/>
      <c r="AT7" s="146">
        <v>4</v>
      </c>
      <c r="AU7" s="176">
        <v>15</v>
      </c>
      <c r="AV7" s="176">
        <v>5</v>
      </c>
      <c r="AW7" s="134">
        <f t="shared" si="28"/>
        <v>15</v>
      </c>
      <c r="AX7" s="6">
        <f t="shared" si="29"/>
        <v>5</v>
      </c>
      <c r="AY7" s="6">
        <f t="shared" si="30"/>
        <v>20</v>
      </c>
      <c r="AZ7" s="6" t="str">
        <f t="shared" si="31"/>
        <v>F</v>
      </c>
      <c r="BA7" s="6" t="str">
        <f t="shared" si="32"/>
        <v>F</v>
      </c>
      <c r="BB7" s="6"/>
      <c r="BC7" s="6">
        <v>4</v>
      </c>
      <c r="BD7" s="193">
        <v>13</v>
      </c>
      <c r="BE7" s="193">
        <v>13</v>
      </c>
      <c r="BF7" s="193">
        <v>15</v>
      </c>
      <c r="BG7" s="6">
        <f t="shared" si="33"/>
        <v>13</v>
      </c>
      <c r="BH7" s="6">
        <f t="shared" si="34"/>
        <v>13</v>
      </c>
      <c r="BI7" s="6">
        <f t="shared" si="35"/>
        <v>15</v>
      </c>
      <c r="BJ7" s="6">
        <f t="shared" si="36"/>
        <v>41</v>
      </c>
      <c r="BK7" s="6" t="str">
        <f t="shared" si="37"/>
        <v>F</v>
      </c>
      <c r="BL7" s="6" t="str">
        <f t="shared" si="38"/>
        <v>F</v>
      </c>
      <c r="BM7" s="6"/>
      <c r="BN7" s="11" t="str">
        <f t="shared" si="39"/>
        <v>যুক্তিবিদ্যা</v>
      </c>
      <c r="BO7" s="195">
        <v>2</v>
      </c>
      <c r="BP7" s="195">
        <v>4</v>
      </c>
      <c r="BQ7" s="113">
        <f t="shared" ref="BQ7:BR7" si="47">IF(BP7="","Abs.",BP7)</f>
        <v>4</v>
      </c>
      <c r="BR7" s="6">
        <f t="shared" si="47"/>
        <v>4</v>
      </c>
      <c r="BS7" s="6" t="str">
        <f t="shared" si="41"/>
        <v>F</v>
      </c>
      <c r="BT7" s="6" t="str">
        <f t="shared" si="42"/>
        <v>F</v>
      </c>
      <c r="BV7" t="str">
        <f t="shared" si="43"/>
        <v>জীববিজ্ঞান</v>
      </c>
    </row>
    <row r="8" spans="1:75" customFormat="1">
      <c r="A8" s="197">
        <v>5</v>
      </c>
      <c r="B8" s="6"/>
      <c r="C8" s="6">
        <v>5</v>
      </c>
      <c r="D8" s="171">
        <v>15</v>
      </c>
      <c r="E8" s="171">
        <v>47</v>
      </c>
      <c r="F8" s="6">
        <f t="shared" si="6"/>
        <v>15</v>
      </c>
      <c r="G8" s="6">
        <f t="shared" si="7"/>
        <v>47</v>
      </c>
      <c r="H8" s="6">
        <f t="shared" si="8"/>
        <v>62</v>
      </c>
      <c r="I8" s="6" t="str">
        <f t="shared" si="9"/>
        <v>A-</v>
      </c>
      <c r="J8" s="6">
        <f t="shared" si="10"/>
        <v>3.5</v>
      </c>
      <c r="K8" s="104"/>
      <c r="L8" s="6">
        <v>5</v>
      </c>
      <c r="M8" s="172">
        <v>28</v>
      </c>
      <c r="N8" s="113">
        <f t="shared" si="11"/>
        <v>28</v>
      </c>
      <c r="O8" s="6">
        <f t="shared" si="12"/>
        <v>28</v>
      </c>
      <c r="P8" s="6" t="str">
        <f t="shared" si="13"/>
        <v>F</v>
      </c>
      <c r="Q8" s="6" t="str">
        <f t="shared" si="14"/>
        <v>F</v>
      </c>
      <c r="R8" s="117"/>
      <c r="S8" s="6">
        <v>5</v>
      </c>
      <c r="T8" s="173">
        <v>9</v>
      </c>
      <c r="U8" s="173">
        <v>29</v>
      </c>
      <c r="V8" s="6">
        <f t="shared" si="15"/>
        <v>9</v>
      </c>
      <c r="W8" s="6">
        <f t="shared" si="44"/>
        <v>29</v>
      </c>
      <c r="X8" s="6">
        <f t="shared" si="16"/>
        <v>38</v>
      </c>
      <c r="Y8" s="6" t="str">
        <f t="shared" si="17"/>
        <v>F</v>
      </c>
      <c r="Z8" s="6" t="str">
        <f t="shared" si="18"/>
        <v>F</v>
      </c>
      <c r="AA8" s="6"/>
      <c r="AB8" s="6">
        <v>5</v>
      </c>
      <c r="AC8">
        <v>10</v>
      </c>
      <c r="AD8">
        <v>17</v>
      </c>
      <c r="AE8" s="6">
        <f t="shared" si="19"/>
        <v>10</v>
      </c>
      <c r="AF8" s="6">
        <f t="shared" si="20"/>
        <v>17</v>
      </c>
      <c r="AG8" s="6">
        <f t="shared" si="21"/>
        <v>27</v>
      </c>
      <c r="AH8" s="6" t="str">
        <f t="shared" si="22"/>
        <v>F</v>
      </c>
      <c r="AI8" s="6" t="str">
        <f t="shared" si="23"/>
        <v>F</v>
      </c>
      <c r="AJ8" s="6"/>
      <c r="AK8" s="6">
        <v>5</v>
      </c>
      <c r="AL8" s="174">
        <v>18</v>
      </c>
      <c r="AM8" s="174">
        <v>30</v>
      </c>
      <c r="AN8" s="6">
        <f t="shared" si="24"/>
        <v>18</v>
      </c>
      <c r="AO8" s="6">
        <f t="shared" si="45"/>
        <v>30</v>
      </c>
      <c r="AP8" s="6">
        <f t="shared" si="25"/>
        <v>48</v>
      </c>
      <c r="AQ8" s="6" t="str">
        <f t="shared" si="26"/>
        <v>C</v>
      </c>
      <c r="AR8" s="6">
        <f t="shared" si="27"/>
        <v>2</v>
      </c>
      <c r="AS8" s="6"/>
      <c r="AT8" s="146">
        <v>5</v>
      </c>
      <c r="AU8" s="176">
        <v>18</v>
      </c>
      <c r="AV8" s="176">
        <v>35</v>
      </c>
      <c r="AW8" s="134">
        <f t="shared" si="28"/>
        <v>18</v>
      </c>
      <c r="AX8" s="6">
        <f t="shared" si="29"/>
        <v>35</v>
      </c>
      <c r="AY8" s="6">
        <f t="shared" si="30"/>
        <v>53</v>
      </c>
      <c r="AZ8" s="6" t="str">
        <f t="shared" si="31"/>
        <v>B</v>
      </c>
      <c r="BA8" s="6">
        <f t="shared" si="32"/>
        <v>3</v>
      </c>
      <c r="BB8" s="6"/>
      <c r="BC8" s="6">
        <v>5</v>
      </c>
      <c r="BD8" s="193">
        <v>11</v>
      </c>
      <c r="BE8" s="193">
        <v>24</v>
      </c>
      <c r="BF8" s="193">
        <v>15</v>
      </c>
      <c r="BG8" s="6">
        <f t="shared" si="33"/>
        <v>11</v>
      </c>
      <c r="BH8" s="6">
        <f t="shared" si="34"/>
        <v>24</v>
      </c>
      <c r="BI8" s="6">
        <f t="shared" si="35"/>
        <v>15</v>
      </c>
      <c r="BJ8" s="6">
        <f t="shared" si="36"/>
        <v>50</v>
      </c>
      <c r="BK8" s="6" t="str">
        <f t="shared" si="37"/>
        <v>B</v>
      </c>
      <c r="BL8" s="6">
        <f t="shared" si="38"/>
        <v>3</v>
      </c>
      <c r="BM8" s="6"/>
      <c r="BN8" s="11" t="str">
        <f t="shared" si="39"/>
        <v>যুক্তিবিদ্যা</v>
      </c>
      <c r="BO8" s="195">
        <v>2</v>
      </c>
      <c r="BP8" s="195">
        <v>5</v>
      </c>
      <c r="BQ8" s="113">
        <f t="shared" ref="BQ8:BR8" si="48">IF(BP8="","Abs.",BP8)</f>
        <v>5</v>
      </c>
      <c r="BR8" s="6">
        <f t="shared" si="48"/>
        <v>5</v>
      </c>
      <c r="BS8" s="6" t="str">
        <f t="shared" si="41"/>
        <v>F</v>
      </c>
      <c r="BT8" s="6" t="str">
        <f t="shared" si="42"/>
        <v>F</v>
      </c>
      <c r="BV8" t="str">
        <f t="shared" si="43"/>
        <v>জীববিজ্ঞান</v>
      </c>
    </row>
    <row r="9" spans="1:75" customFormat="1">
      <c r="A9" s="197">
        <v>6</v>
      </c>
      <c r="B9" s="6"/>
      <c r="C9" s="6">
        <v>6</v>
      </c>
      <c r="D9" s="171">
        <v>17</v>
      </c>
      <c r="E9" s="171">
        <v>50</v>
      </c>
      <c r="F9" s="6">
        <f t="shared" si="6"/>
        <v>17</v>
      </c>
      <c r="G9" s="6">
        <f t="shared" si="7"/>
        <v>50</v>
      </c>
      <c r="H9" s="6">
        <f t="shared" si="8"/>
        <v>67</v>
      </c>
      <c r="I9" s="6" t="str">
        <f t="shared" si="9"/>
        <v>A-</v>
      </c>
      <c r="J9" s="6">
        <f t="shared" si="10"/>
        <v>3.5</v>
      </c>
      <c r="K9" s="104"/>
      <c r="L9" s="6">
        <v>6</v>
      </c>
      <c r="M9" s="172">
        <v>33</v>
      </c>
      <c r="N9" s="113">
        <f t="shared" si="11"/>
        <v>33</v>
      </c>
      <c r="O9" s="6">
        <f t="shared" si="12"/>
        <v>33</v>
      </c>
      <c r="P9" s="6" t="str">
        <f t="shared" si="13"/>
        <v>D</v>
      </c>
      <c r="Q9" s="6">
        <f t="shared" si="14"/>
        <v>1</v>
      </c>
      <c r="R9" s="117"/>
      <c r="S9" s="6">
        <v>6</v>
      </c>
      <c r="T9" s="173">
        <v>8</v>
      </c>
      <c r="U9" s="173">
        <v>24</v>
      </c>
      <c r="V9" s="6">
        <f t="shared" si="15"/>
        <v>8</v>
      </c>
      <c r="W9" s="6">
        <f t="shared" si="44"/>
        <v>24</v>
      </c>
      <c r="X9" s="6">
        <f t="shared" si="16"/>
        <v>32</v>
      </c>
      <c r="Y9" s="6" t="str">
        <f t="shared" si="17"/>
        <v>F</v>
      </c>
      <c r="Z9" s="6" t="str">
        <f t="shared" si="18"/>
        <v>F</v>
      </c>
      <c r="AA9" s="6"/>
      <c r="AB9" s="6">
        <v>6</v>
      </c>
      <c r="AC9">
        <v>12</v>
      </c>
      <c r="AD9">
        <v>14</v>
      </c>
      <c r="AE9" s="6">
        <f t="shared" si="19"/>
        <v>12</v>
      </c>
      <c r="AF9" s="6">
        <f t="shared" si="20"/>
        <v>14</v>
      </c>
      <c r="AG9" s="6">
        <f t="shared" si="21"/>
        <v>26</v>
      </c>
      <c r="AH9" s="6" t="str">
        <f t="shared" si="22"/>
        <v>F</v>
      </c>
      <c r="AI9" s="6" t="str">
        <f t="shared" si="23"/>
        <v>F</v>
      </c>
      <c r="AJ9" s="6"/>
      <c r="AK9" s="6">
        <v>6</v>
      </c>
      <c r="AL9" s="174">
        <v>11</v>
      </c>
      <c r="AM9" s="174">
        <v>34</v>
      </c>
      <c r="AN9" s="6">
        <f t="shared" si="24"/>
        <v>11</v>
      </c>
      <c r="AO9" s="6">
        <f t="shared" si="45"/>
        <v>34</v>
      </c>
      <c r="AP9" s="6">
        <f t="shared" si="25"/>
        <v>45</v>
      </c>
      <c r="AQ9" s="6" t="str">
        <f t="shared" si="26"/>
        <v>C</v>
      </c>
      <c r="AR9" s="6">
        <f t="shared" si="27"/>
        <v>2</v>
      </c>
      <c r="AS9" s="6"/>
      <c r="AT9" s="146">
        <v>6</v>
      </c>
      <c r="AU9" s="176">
        <v>16</v>
      </c>
      <c r="AV9" s="176">
        <v>27</v>
      </c>
      <c r="AW9" s="134">
        <f t="shared" si="28"/>
        <v>16</v>
      </c>
      <c r="AX9" s="6">
        <f t="shared" si="29"/>
        <v>27</v>
      </c>
      <c r="AY9" s="6">
        <f t="shared" si="30"/>
        <v>43</v>
      </c>
      <c r="AZ9" s="6" t="str">
        <f t="shared" si="31"/>
        <v>C</v>
      </c>
      <c r="BA9" s="6">
        <f t="shared" si="32"/>
        <v>2</v>
      </c>
      <c r="BB9" s="6"/>
      <c r="BC9" s="6">
        <v>6</v>
      </c>
      <c r="BD9" s="193">
        <v>12</v>
      </c>
      <c r="BE9" s="193">
        <v>19</v>
      </c>
      <c r="BF9" s="193">
        <v>16</v>
      </c>
      <c r="BG9" s="6">
        <f t="shared" si="33"/>
        <v>12</v>
      </c>
      <c r="BH9" s="6">
        <f t="shared" si="34"/>
        <v>19</v>
      </c>
      <c r="BI9" s="6">
        <f t="shared" si="35"/>
        <v>16</v>
      </c>
      <c r="BJ9" s="6">
        <f t="shared" si="36"/>
        <v>47</v>
      </c>
      <c r="BK9" s="6" t="str">
        <f t="shared" si="37"/>
        <v>C</v>
      </c>
      <c r="BL9" s="6">
        <f t="shared" si="38"/>
        <v>2</v>
      </c>
      <c r="BM9" s="6"/>
      <c r="BN9" s="11" t="str">
        <f t="shared" si="39"/>
        <v>যুক্তিবিদ্যা</v>
      </c>
      <c r="BO9" s="195">
        <v>2</v>
      </c>
      <c r="BP9" s="195">
        <v>6</v>
      </c>
      <c r="BQ9" s="113">
        <f t="shared" ref="BQ9:BR9" si="49">IF(BP9="","Abs.",BP9)</f>
        <v>6</v>
      </c>
      <c r="BR9" s="6">
        <f t="shared" si="49"/>
        <v>6</v>
      </c>
      <c r="BS9" s="6" t="str">
        <f t="shared" si="41"/>
        <v>F</v>
      </c>
      <c r="BT9" s="6" t="str">
        <f t="shared" si="42"/>
        <v>F</v>
      </c>
      <c r="BV9" t="str">
        <f t="shared" si="43"/>
        <v>জীববিজ্ঞান</v>
      </c>
    </row>
    <row r="10" spans="1:75" customFormat="1">
      <c r="A10" s="197">
        <v>7</v>
      </c>
      <c r="B10" s="6"/>
      <c r="C10" s="6">
        <v>7</v>
      </c>
      <c r="D10" s="171">
        <v>16</v>
      </c>
      <c r="E10" s="171">
        <v>32</v>
      </c>
      <c r="F10" s="6">
        <f t="shared" si="6"/>
        <v>16</v>
      </c>
      <c r="G10" s="6">
        <f t="shared" si="7"/>
        <v>32</v>
      </c>
      <c r="H10" s="6">
        <f t="shared" si="8"/>
        <v>48</v>
      </c>
      <c r="I10" s="6" t="str">
        <f t="shared" si="9"/>
        <v>C</v>
      </c>
      <c r="J10" s="6">
        <f t="shared" si="10"/>
        <v>2</v>
      </c>
      <c r="K10" s="104"/>
      <c r="L10" s="6">
        <v>7</v>
      </c>
      <c r="M10" s="172">
        <v>11</v>
      </c>
      <c r="N10" s="113">
        <f t="shared" si="11"/>
        <v>11</v>
      </c>
      <c r="O10" s="6">
        <f t="shared" si="12"/>
        <v>11</v>
      </c>
      <c r="P10" s="6" t="str">
        <f t="shared" si="13"/>
        <v>F</v>
      </c>
      <c r="Q10" s="6" t="str">
        <f t="shared" si="14"/>
        <v>F</v>
      </c>
      <c r="R10" s="117"/>
      <c r="S10" s="6">
        <v>7</v>
      </c>
      <c r="T10" s="173">
        <v>7</v>
      </c>
      <c r="U10" s="173">
        <v>11</v>
      </c>
      <c r="V10" s="6">
        <f t="shared" si="15"/>
        <v>7</v>
      </c>
      <c r="W10" s="6">
        <f t="shared" si="44"/>
        <v>11</v>
      </c>
      <c r="X10" s="6">
        <f t="shared" si="16"/>
        <v>18</v>
      </c>
      <c r="Y10" s="6" t="str">
        <f t="shared" si="17"/>
        <v>F</v>
      </c>
      <c r="Z10" s="6" t="str">
        <f t="shared" si="18"/>
        <v>F</v>
      </c>
      <c r="AA10" s="6"/>
      <c r="AB10" s="6">
        <v>7</v>
      </c>
      <c r="AC10">
        <v>12</v>
      </c>
      <c r="AD10">
        <v>8</v>
      </c>
      <c r="AE10" s="6">
        <f t="shared" si="19"/>
        <v>12</v>
      </c>
      <c r="AF10" s="6">
        <f t="shared" si="20"/>
        <v>8</v>
      </c>
      <c r="AG10" s="6">
        <f t="shared" si="21"/>
        <v>20</v>
      </c>
      <c r="AH10" s="6" t="str">
        <f t="shared" si="22"/>
        <v>F</v>
      </c>
      <c r="AI10" s="6" t="str">
        <f t="shared" si="23"/>
        <v>F</v>
      </c>
      <c r="AJ10" s="6"/>
      <c r="AK10" s="6">
        <v>7</v>
      </c>
      <c r="AL10" s="174">
        <v>8</v>
      </c>
      <c r="AM10" s="174">
        <v>6</v>
      </c>
      <c r="AN10" s="6">
        <f t="shared" si="24"/>
        <v>8</v>
      </c>
      <c r="AO10" s="6">
        <f t="shared" si="45"/>
        <v>6</v>
      </c>
      <c r="AP10" s="6">
        <f t="shared" si="25"/>
        <v>14</v>
      </c>
      <c r="AQ10" s="6" t="str">
        <f t="shared" si="26"/>
        <v>F</v>
      </c>
      <c r="AR10" s="6" t="str">
        <f t="shared" si="27"/>
        <v>F</v>
      </c>
      <c r="AS10" s="6"/>
      <c r="AT10" s="146">
        <v>7</v>
      </c>
      <c r="AU10" s="176">
        <v>8</v>
      </c>
      <c r="AV10" s="176">
        <v>4</v>
      </c>
      <c r="AW10" s="134">
        <f t="shared" si="28"/>
        <v>8</v>
      </c>
      <c r="AX10" s="6">
        <f t="shared" si="29"/>
        <v>4</v>
      </c>
      <c r="AY10" s="6">
        <f t="shared" si="30"/>
        <v>12</v>
      </c>
      <c r="AZ10" s="6" t="str">
        <f t="shared" si="31"/>
        <v>F</v>
      </c>
      <c r="BA10" s="6" t="str">
        <f t="shared" si="32"/>
        <v>F</v>
      </c>
      <c r="BB10" s="6"/>
      <c r="BC10" s="6">
        <v>7</v>
      </c>
      <c r="BD10" s="193">
        <v>8</v>
      </c>
      <c r="BE10" s="193">
        <v>14</v>
      </c>
      <c r="BF10" s="193"/>
      <c r="BG10" s="6">
        <f t="shared" si="33"/>
        <v>8</v>
      </c>
      <c r="BH10" s="6">
        <f t="shared" si="34"/>
        <v>14</v>
      </c>
      <c r="BI10" s="6" t="str">
        <f t="shared" si="35"/>
        <v>Abs.</v>
      </c>
      <c r="BJ10" s="6" t="str">
        <f t="shared" si="36"/>
        <v>Abs.</v>
      </c>
      <c r="BK10" s="6" t="str">
        <f t="shared" si="37"/>
        <v>Abs.</v>
      </c>
      <c r="BL10" s="6" t="str">
        <f t="shared" si="38"/>
        <v>Abs.</v>
      </c>
      <c r="BM10" s="6"/>
      <c r="BN10" s="11" t="str">
        <f t="shared" si="39"/>
        <v>যুক্তিবিদ্যা</v>
      </c>
      <c r="BO10" s="195">
        <v>2</v>
      </c>
      <c r="BP10" s="195">
        <v>7</v>
      </c>
      <c r="BQ10" s="113">
        <f t="shared" ref="BQ10:BR10" si="50">IF(BP10="","Abs.",BP10)</f>
        <v>7</v>
      </c>
      <c r="BR10" s="6">
        <f t="shared" si="50"/>
        <v>7</v>
      </c>
      <c r="BS10" s="6" t="str">
        <f t="shared" si="41"/>
        <v>F</v>
      </c>
      <c r="BT10" s="6" t="str">
        <f t="shared" si="42"/>
        <v>F</v>
      </c>
      <c r="BV10" t="str">
        <f t="shared" si="43"/>
        <v>জীববিজ্ঞান</v>
      </c>
    </row>
    <row r="11" spans="1:75" customFormat="1">
      <c r="A11" s="197">
        <v>8</v>
      </c>
      <c r="B11" s="6"/>
      <c r="C11" s="6">
        <v>8</v>
      </c>
      <c r="D11" s="171">
        <v>13</v>
      </c>
      <c r="E11" s="171">
        <v>33</v>
      </c>
      <c r="F11" s="6">
        <f t="shared" si="6"/>
        <v>13</v>
      </c>
      <c r="G11" s="6">
        <f t="shared" si="7"/>
        <v>33</v>
      </c>
      <c r="H11" s="6">
        <f t="shared" si="8"/>
        <v>46</v>
      </c>
      <c r="I11" s="6" t="str">
        <f t="shared" si="9"/>
        <v>C</v>
      </c>
      <c r="J11" s="6">
        <f t="shared" si="10"/>
        <v>2</v>
      </c>
      <c r="K11" s="104"/>
      <c r="L11" s="6">
        <v>8</v>
      </c>
      <c r="M11" s="172">
        <v>24</v>
      </c>
      <c r="N11" s="113">
        <f t="shared" si="11"/>
        <v>24</v>
      </c>
      <c r="O11" s="6">
        <f t="shared" si="12"/>
        <v>24</v>
      </c>
      <c r="P11" s="6" t="str">
        <f t="shared" si="13"/>
        <v>F</v>
      </c>
      <c r="Q11" s="6" t="str">
        <f t="shared" si="14"/>
        <v>F</v>
      </c>
      <c r="R11" s="117"/>
      <c r="S11" s="6">
        <v>8</v>
      </c>
      <c r="T11" s="173">
        <v>8</v>
      </c>
      <c r="U11" s="173">
        <v>21</v>
      </c>
      <c r="V11" s="6">
        <f t="shared" si="15"/>
        <v>8</v>
      </c>
      <c r="W11" s="6">
        <f t="shared" si="44"/>
        <v>21</v>
      </c>
      <c r="X11" s="6">
        <f t="shared" si="16"/>
        <v>29</v>
      </c>
      <c r="Y11" s="6" t="str">
        <f t="shared" si="17"/>
        <v>F</v>
      </c>
      <c r="Z11" s="6" t="str">
        <f t="shared" si="18"/>
        <v>F</v>
      </c>
      <c r="AA11" s="6"/>
      <c r="AB11" s="6">
        <v>8</v>
      </c>
      <c r="AC11">
        <v>7</v>
      </c>
      <c r="AD11">
        <v>10</v>
      </c>
      <c r="AE11" s="6">
        <f t="shared" si="19"/>
        <v>7</v>
      </c>
      <c r="AF11" s="6">
        <f t="shared" si="20"/>
        <v>10</v>
      </c>
      <c r="AG11" s="6">
        <f t="shared" si="21"/>
        <v>17</v>
      </c>
      <c r="AH11" s="6" t="str">
        <f t="shared" si="22"/>
        <v>F</v>
      </c>
      <c r="AI11" s="6" t="str">
        <f t="shared" si="23"/>
        <v>F</v>
      </c>
      <c r="AJ11" s="6"/>
      <c r="AK11" s="6">
        <v>8</v>
      </c>
      <c r="AL11" s="174">
        <v>8</v>
      </c>
      <c r="AM11" s="174">
        <v>20</v>
      </c>
      <c r="AN11" s="6">
        <f t="shared" si="24"/>
        <v>8</v>
      </c>
      <c r="AO11" s="6">
        <f t="shared" si="45"/>
        <v>20</v>
      </c>
      <c r="AP11" s="6">
        <f t="shared" si="25"/>
        <v>28</v>
      </c>
      <c r="AQ11" s="6" t="str">
        <f t="shared" si="26"/>
        <v>F</v>
      </c>
      <c r="AR11" s="6" t="str">
        <f t="shared" si="27"/>
        <v>F</v>
      </c>
      <c r="AS11" s="6"/>
      <c r="AT11" s="146">
        <v>8</v>
      </c>
      <c r="AU11" s="176">
        <v>11</v>
      </c>
      <c r="AV11" s="176">
        <v>3</v>
      </c>
      <c r="AW11" s="134">
        <f t="shared" si="28"/>
        <v>11</v>
      </c>
      <c r="AX11" s="6">
        <f t="shared" si="29"/>
        <v>3</v>
      </c>
      <c r="AY11" s="6">
        <f t="shared" si="30"/>
        <v>14</v>
      </c>
      <c r="AZ11" s="6" t="str">
        <f t="shared" si="31"/>
        <v>F</v>
      </c>
      <c r="BA11" s="6" t="str">
        <f t="shared" si="32"/>
        <v>F</v>
      </c>
      <c r="BB11" s="6"/>
      <c r="BC11" s="6">
        <v>8</v>
      </c>
      <c r="BD11" s="193">
        <v>6</v>
      </c>
      <c r="BE11" s="193">
        <v>14</v>
      </c>
      <c r="BF11" s="193">
        <v>14</v>
      </c>
      <c r="BG11" s="6">
        <f t="shared" si="33"/>
        <v>6</v>
      </c>
      <c r="BH11" s="6">
        <f t="shared" si="34"/>
        <v>14</v>
      </c>
      <c r="BI11" s="6">
        <f t="shared" si="35"/>
        <v>14</v>
      </c>
      <c r="BJ11" s="6">
        <f t="shared" si="36"/>
        <v>34</v>
      </c>
      <c r="BK11" s="6" t="str">
        <f t="shared" si="37"/>
        <v>F</v>
      </c>
      <c r="BL11" s="6" t="str">
        <f t="shared" si="38"/>
        <v>F</v>
      </c>
      <c r="BM11" s="6"/>
      <c r="BN11" s="11" t="str">
        <f t="shared" si="39"/>
        <v>যুক্তিবিদ্যা</v>
      </c>
      <c r="BO11" s="195">
        <v>2</v>
      </c>
      <c r="BP11" s="195">
        <v>8</v>
      </c>
      <c r="BQ11" s="113">
        <f t="shared" ref="BQ11:BR11" si="51">IF(BP11="","Abs.",BP11)</f>
        <v>8</v>
      </c>
      <c r="BR11" s="6">
        <f t="shared" si="51"/>
        <v>8</v>
      </c>
      <c r="BS11" s="6" t="str">
        <f t="shared" si="41"/>
        <v>F</v>
      </c>
      <c r="BT11" s="6" t="str">
        <f t="shared" si="42"/>
        <v>F</v>
      </c>
      <c r="BV11" t="str">
        <f t="shared" si="43"/>
        <v>জীববিজ্ঞান</v>
      </c>
    </row>
    <row r="12" spans="1:75" customFormat="1">
      <c r="A12" s="197">
        <v>9</v>
      </c>
      <c r="B12" s="6"/>
      <c r="C12" s="6">
        <v>9</v>
      </c>
      <c r="D12" s="171">
        <v>9</v>
      </c>
      <c r="E12" s="171">
        <v>43</v>
      </c>
      <c r="F12" s="6">
        <f t="shared" si="6"/>
        <v>9</v>
      </c>
      <c r="G12" s="6">
        <f t="shared" si="7"/>
        <v>43</v>
      </c>
      <c r="H12" s="6">
        <f t="shared" si="8"/>
        <v>52</v>
      </c>
      <c r="I12" s="6" t="str">
        <f t="shared" si="9"/>
        <v>B</v>
      </c>
      <c r="J12" s="6">
        <f t="shared" si="10"/>
        <v>3</v>
      </c>
      <c r="K12" s="104"/>
      <c r="L12" s="6">
        <v>9</v>
      </c>
      <c r="M12" s="172">
        <v>38</v>
      </c>
      <c r="N12" s="113">
        <f t="shared" si="11"/>
        <v>38</v>
      </c>
      <c r="O12" s="6">
        <f t="shared" si="12"/>
        <v>38</v>
      </c>
      <c r="P12" s="6" t="str">
        <f t="shared" si="13"/>
        <v>D</v>
      </c>
      <c r="Q12" s="6">
        <f t="shared" si="14"/>
        <v>1</v>
      </c>
      <c r="R12" s="117"/>
      <c r="S12" s="6">
        <v>9</v>
      </c>
      <c r="T12" s="173">
        <v>9</v>
      </c>
      <c r="U12" s="173">
        <v>27</v>
      </c>
      <c r="V12" s="6">
        <f t="shared" si="15"/>
        <v>9</v>
      </c>
      <c r="W12" s="6">
        <f t="shared" si="44"/>
        <v>27</v>
      </c>
      <c r="X12" s="6">
        <f t="shared" si="16"/>
        <v>36</v>
      </c>
      <c r="Y12" s="6" t="str">
        <f t="shared" si="17"/>
        <v>F</v>
      </c>
      <c r="Z12" s="6" t="str">
        <f t="shared" si="18"/>
        <v>F</v>
      </c>
      <c r="AA12" s="6"/>
      <c r="AB12" s="6">
        <v>9</v>
      </c>
      <c r="AC12">
        <v>14</v>
      </c>
      <c r="AD12">
        <v>23</v>
      </c>
      <c r="AE12" s="6">
        <f t="shared" si="19"/>
        <v>14</v>
      </c>
      <c r="AF12" s="6">
        <f t="shared" si="20"/>
        <v>23</v>
      </c>
      <c r="AG12" s="6">
        <f t="shared" si="21"/>
        <v>37</v>
      </c>
      <c r="AH12" s="6" t="str">
        <f t="shared" si="22"/>
        <v>D</v>
      </c>
      <c r="AI12" s="6">
        <f t="shared" si="23"/>
        <v>1</v>
      </c>
      <c r="AJ12" s="6"/>
      <c r="AK12" s="6">
        <v>9</v>
      </c>
      <c r="AL12" s="174">
        <v>15</v>
      </c>
      <c r="AM12" s="174">
        <v>31</v>
      </c>
      <c r="AN12" s="6">
        <f t="shared" si="24"/>
        <v>15</v>
      </c>
      <c r="AO12" s="6">
        <f t="shared" si="45"/>
        <v>31</v>
      </c>
      <c r="AP12" s="6">
        <f t="shared" si="25"/>
        <v>46</v>
      </c>
      <c r="AQ12" s="6" t="str">
        <f t="shared" si="26"/>
        <v>C</v>
      </c>
      <c r="AR12" s="6">
        <f t="shared" si="27"/>
        <v>2</v>
      </c>
      <c r="AS12" s="6"/>
      <c r="AT12" s="146">
        <v>9</v>
      </c>
      <c r="AU12" s="176">
        <v>13</v>
      </c>
      <c r="AV12" s="176">
        <v>28</v>
      </c>
      <c r="AW12" s="134">
        <f t="shared" si="28"/>
        <v>13</v>
      </c>
      <c r="AX12" s="6">
        <f t="shared" si="29"/>
        <v>28</v>
      </c>
      <c r="AY12" s="6">
        <f t="shared" si="30"/>
        <v>41</v>
      </c>
      <c r="AZ12" s="6" t="str">
        <f t="shared" si="31"/>
        <v>C</v>
      </c>
      <c r="BA12" s="6">
        <f t="shared" si="32"/>
        <v>2</v>
      </c>
      <c r="BB12" s="6"/>
      <c r="BC12" s="6">
        <v>9</v>
      </c>
      <c r="BD12" s="193">
        <v>14</v>
      </c>
      <c r="BE12" s="193">
        <v>19</v>
      </c>
      <c r="BF12" s="193">
        <v>10</v>
      </c>
      <c r="BG12" s="6">
        <f t="shared" si="33"/>
        <v>14</v>
      </c>
      <c r="BH12" s="6">
        <f t="shared" si="34"/>
        <v>19</v>
      </c>
      <c r="BI12" s="6">
        <f t="shared" si="35"/>
        <v>10</v>
      </c>
      <c r="BJ12" s="6">
        <f t="shared" si="36"/>
        <v>43</v>
      </c>
      <c r="BK12" s="6" t="str">
        <f t="shared" si="37"/>
        <v>C</v>
      </c>
      <c r="BL12" s="6">
        <f t="shared" si="38"/>
        <v>2</v>
      </c>
      <c r="BM12" s="6"/>
      <c r="BN12" s="11" t="str">
        <f t="shared" si="39"/>
        <v>যুক্তিবিদ্যা</v>
      </c>
      <c r="BO12" s="195">
        <v>2</v>
      </c>
      <c r="BP12" s="195">
        <v>9</v>
      </c>
      <c r="BQ12" s="113">
        <f t="shared" ref="BQ12:BR12" si="52">IF(BP12="","Abs.",BP12)</f>
        <v>9</v>
      </c>
      <c r="BR12" s="6">
        <f t="shared" si="52"/>
        <v>9</v>
      </c>
      <c r="BS12" s="6" t="str">
        <f t="shared" si="41"/>
        <v>F</v>
      </c>
      <c r="BT12" s="6" t="str">
        <f t="shared" si="42"/>
        <v>F</v>
      </c>
      <c r="BV12" t="str">
        <f t="shared" si="43"/>
        <v>জীববিজ্ঞান</v>
      </c>
    </row>
    <row r="13" spans="1:75" customFormat="1">
      <c r="A13" s="197">
        <v>10</v>
      </c>
      <c r="B13" s="6"/>
      <c r="C13" s="6">
        <v>10</v>
      </c>
      <c r="D13" s="171">
        <v>12</v>
      </c>
      <c r="E13" s="171">
        <v>52</v>
      </c>
      <c r="F13" s="6">
        <f t="shared" si="6"/>
        <v>12</v>
      </c>
      <c r="G13" s="6">
        <f t="shared" si="7"/>
        <v>52</v>
      </c>
      <c r="H13" s="6">
        <f t="shared" si="8"/>
        <v>64</v>
      </c>
      <c r="I13" s="6" t="str">
        <f t="shared" si="9"/>
        <v>A-</v>
      </c>
      <c r="J13" s="6">
        <f t="shared" si="10"/>
        <v>3.5</v>
      </c>
      <c r="K13" s="104"/>
      <c r="L13" s="6">
        <v>10</v>
      </c>
      <c r="M13" s="172">
        <v>49</v>
      </c>
      <c r="N13" s="113">
        <f t="shared" si="11"/>
        <v>49</v>
      </c>
      <c r="O13" s="6">
        <f t="shared" si="12"/>
        <v>49</v>
      </c>
      <c r="P13" s="6" t="str">
        <f t="shared" si="13"/>
        <v>C</v>
      </c>
      <c r="Q13" s="6">
        <f t="shared" si="14"/>
        <v>2</v>
      </c>
      <c r="R13" s="117"/>
      <c r="S13" s="6">
        <v>10</v>
      </c>
      <c r="T13" s="173">
        <v>11</v>
      </c>
      <c r="U13" s="173">
        <v>38</v>
      </c>
      <c r="V13" s="6">
        <f t="shared" si="15"/>
        <v>11</v>
      </c>
      <c r="W13" s="6">
        <f t="shared" si="44"/>
        <v>38</v>
      </c>
      <c r="X13" s="6">
        <f t="shared" si="16"/>
        <v>49</v>
      </c>
      <c r="Y13" s="6" t="str">
        <f t="shared" si="17"/>
        <v>C</v>
      </c>
      <c r="Z13" s="6">
        <f t="shared" si="18"/>
        <v>2</v>
      </c>
      <c r="AA13" s="6"/>
      <c r="AB13" s="6">
        <v>10</v>
      </c>
      <c r="AC13">
        <v>20</v>
      </c>
      <c r="AD13">
        <v>36</v>
      </c>
      <c r="AE13" s="6">
        <f t="shared" si="19"/>
        <v>20</v>
      </c>
      <c r="AF13" s="6">
        <f t="shared" si="20"/>
        <v>36</v>
      </c>
      <c r="AG13" s="6">
        <f t="shared" si="21"/>
        <v>56</v>
      </c>
      <c r="AH13" s="6" t="str">
        <f t="shared" si="22"/>
        <v>B</v>
      </c>
      <c r="AI13" s="6">
        <f t="shared" si="23"/>
        <v>3</v>
      </c>
      <c r="AJ13" s="6"/>
      <c r="AK13" s="6">
        <v>10</v>
      </c>
      <c r="AL13" s="174">
        <v>14</v>
      </c>
      <c r="AM13" s="174">
        <v>42</v>
      </c>
      <c r="AN13" s="6">
        <f t="shared" si="24"/>
        <v>14</v>
      </c>
      <c r="AO13" s="6">
        <f t="shared" si="45"/>
        <v>42</v>
      </c>
      <c r="AP13" s="6">
        <f t="shared" si="25"/>
        <v>56</v>
      </c>
      <c r="AQ13" s="6" t="str">
        <f t="shared" si="26"/>
        <v>B</v>
      </c>
      <c r="AR13" s="6">
        <f t="shared" si="27"/>
        <v>3</v>
      </c>
      <c r="AS13" s="6"/>
      <c r="AT13" s="146">
        <v>10</v>
      </c>
      <c r="AU13" s="176">
        <v>20</v>
      </c>
      <c r="AV13" s="176">
        <v>43</v>
      </c>
      <c r="AW13" s="134">
        <f t="shared" si="28"/>
        <v>20</v>
      </c>
      <c r="AX13" s="6">
        <f t="shared" si="29"/>
        <v>43</v>
      </c>
      <c r="AY13" s="6">
        <f t="shared" si="30"/>
        <v>63</v>
      </c>
      <c r="AZ13" s="6" t="str">
        <f t="shared" si="31"/>
        <v>A-</v>
      </c>
      <c r="BA13" s="6">
        <f t="shared" si="32"/>
        <v>3.5</v>
      </c>
      <c r="BB13" s="6"/>
      <c r="BC13" s="6">
        <v>10</v>
      </c>
      <c r="BD13" s="193">
        <v>18</v>
      </c>
      <c r="BE13" s="193">
        <v>37</v>
      </c>
      <c r="BF13" s="193">
        <v>19</v>
      </c>
      <c r="BG13" s="6">
        <f t="shared" si="33"/>
        <v>18</v>
      </c>
      <c r="BH13" s="6">
        <f t="shared" si="34"/>
        <v>37</v>
      </c>
      <c r="BI13" s="6">
        <f t="shared" si="35"/>
        <v>19</v>
      </c>
      <c r="BJ13" s="6">
        <f t="shared" si="36"/>
        <v>74</v>
      </c>
      <c r="BK13" s="6" t="str">
        <f t="shared" si="37"/>
        <v>A</v>
      </c>
      <c r="BL13" s="6">
        <f t="shared" si="38"/>
        <v>4</v>
      </c>
      <c r="BM13" s="6"/>
      <c r="BN13" s="11" t="str">
        <f t="shared" si="39"/>
        <v>যুক্তিবিদ্যা</v>
      </c>
      <c r="BO13" s="195">
        <v>2</v>
      </c>
      <c r="BP13" s="195">
        <v>10</v>
      </c>
      <c r="BQ13" s="113">
        <f t="shared" ref="BQ13:BR13" si="53">IF(BP13="","Abs.",BP13)</f>
        <v>10</v>
      </c>
      <c r="BR13" s="6">
        <f t="shared" si="53"/>
        <v>10</v>
      </c>
      <c r="BS13" s="6" t="str">
        <f t="shared" si="41"/>
        <v>F</v>
      </c>
      <c r="BT13" s="6" t="str">
        <f t="shared" si="42"/>
        <v>F</v>
      </c>
      <c r="BV13" t="str">
        <f t="shared" si="43"/>
        <v>জীববিজ্ঞান</v>
      </c>
    </row>
    <row r="14" spans="1:75" customFormat="1">
      <c r="A14" s="197">
        <v>11</v>
      </c>
      <c r="B14" s="6"/>
      <c r="C14" s="6">
        <v>11</v>
      </c>
      <c r="D14" s="171">
        <v>10</v>
      </c>
      <c r="E14" s="171">
        <v>37</v>
      </c>
      <c r="F14" s="6">
        <f t="shared" si="6"/>
        <v>10</v>
      </c>
      <c r="G14" s="6">
        <f t="shared" si="7"/>
        <v>37</v>
      </c>
      <c r="H14" s="6">
        <f t="shared" si="8"/>
        <v>47</v>
      </c>
      <c r="I14" s="6" t="str">
        <f t="shared" si="9"/>
        <v>C</v>
      </c>
      <c r="J14" s="6">
        <f t="shared" si="10"/>
        <v>2</v>
      </c>
      <c r="K14" s="104"/>
      <c r="L14" s="6">
        <v>11</v>
      </c>
      <c r="M14" s="172">
        <v>10</v>
      </c>
      <c r="N14" s="113">
        <f t="shared" si="11"/>
        <v>10</v>
      </c>
      <c r="O14" s="6">
        <f t="shared" si="12"/>
        <v>10</v>
      </c>
      <c r="P14" s="6" t="str">
        <f t="shared" si="13"/>
        <v>F</v>
      </c>
      <c r="Q14" s="6" t="str">
        <f t="shared" si="14"/>
        <v>F</v>
      </c>
      <c r="R14" s="117"/>
      <c r="S14" s="6">
        <v>11</v>
      </c>
      <c r="T14" s="173">
        <v>7</v>
      </c>
      <c r="U14" s="173">
        <v>24</v>
      </c>
      <c r="V14" s="6">
        <f t="shared" si="15"/>
        <v>7</v>
      </c>
      <c r="W14" s="6">
        <f t="shared" si="44"/>
        <v>24</v>
      </c>
      <c r="X14" s="6">
        <f t="shared" si="16"/>
        <v>31</v>
      </c>
      <c r="Y14" s="6" t="str">
        <f t="shared" si="17"/>
        <v>F</v>
      </c>
      <c r="Z14" s="6" t="str">
        <f t="shared" si="18"/>
        <v>F</v>
      </c>
      <c r="AA14" s="6"/>
      <c r="AB14" s="6">
        <v>11</v>
      </c>
      <c r="AC14">
        <v>8</v>
      </c>
      <c r="AD14">
        <v>14</v>
      </c>
      <c r="AE14" s="6">
        <f t="shared" si="19"/>
        <v>8</v>
      </c>
      <c r="AF14" s="6">
        <f t="shared" si="20"/>
        <v>14</v>
      </c>
      <c r="AG14" s="6">
        <f t="shared" si="21"/>
        <v>22</v>
      </c>
      <c r="AH14" s="6" t="str">
        <f t="shared" si="22"/>
        <v>F</v>
      </c>
      <c r="AI14" s="6" t="str">
        <f t="shared" si="23"/>
        <v>F</v>
      </c>
      <c r="AJ14" s="6"/>
      <c r="AK14" s="6">
        <v>11</v>
      </c>
      <c r="AL14" s="174">
        <v>15</v>
      </c>
      <c r="AM14" s="174">
        <v>15</v>
      </c>
      <c r="AN14" s="6">
        <f t="shared" si="24"/>
        <v>15</v>
      </c>
      <c r="AO14" s="6">
        <f t="shared" si="45"/>
        <v>15</v>
      </c>
      <c r="AP14" s="6">
        <f t="shared" si="25"/>
        <v>30</v>
      </c>
      <c r="AQ14" s="6" t="str">
        <f t="shared" si="26"/>
        <v>F</v>
      </c>
      <c r="AR14" s="6" t="str">
        <f t="shared" si="27"/>
        <v>F</v>
      </c>
      <c r="AS14" s="6"/>
      <c r="AT14" s="146">
        <v>11</v>
      </c>
      <c r="AU14" s="176">
        <v>12</v>
      </c>
      <c r="AV14" s="176">
        <v>14</v>
      </c>
      <c r="AW14" s="134">
        <f t="shared" si="28"/>
        <v>12</v>
      </c>
      <c r="AX14" s="6">
        <f t="shared" si="29"/>
        <v>14</v>
      </c>
      <c r="AY14" s="6">
        <f t="shared" si="30"/>
        <v>26</v>
      </c>
      <c r="AZ14" s="6" t="str">
        <f t="shared" si="31"/>
        <v>F</v>
      </c>
      <c r="BA14" s="6" t="str">
        <f t="shared" si="32"/>
        <v>F</v>
      </c>
      <c r="BB14" s="6"/>
      <c r="BC14" s="6">
        <v>11</v>
      </c>
      <c r="BD14" s="193">
        <v>14</v>
      </c>
      <c r="BE14" s="193">
        <v>7</v>
      </c>
      <c r="BF14" s="193"/>
      <c r="BG14" s="6">
        <f t="shared" si="33"/>
        <v>14</v>
      </c>
      <c r="BH14" s="6">
        <f t="shared" si="34"/>
        <v>7</v>
      </c>
      <c r="BI14" s="6" t="str">
        <f t="shared" si="35"/>
        <v>Abs.</v>
      </c>
      <c r="BJ14" s="6" t="str">
        <f t="shared" si="36"/>
        <v>Abs.</v>
      </c>
      <c r="BK14" s="6" t="str">
        <f t="shared" si="37"/>
        <v>Abs.</v>
      </c>
      <c r="BL14" s="6" t="str">
        <f t="shared" si="38"/>
        <v>Abs.</v>
      </c>
      <c r="BM14" s="6"/>
      <c r="BN14" s="11" t="str">
        <f t="shared" si="39"/>
        <v>যুক্তিবিদ্যা</v>
      </c>
      <c r="BO14" s="195">
        <v>2</v>
      </c>
      <c r="BP14" s="195">
        <v>11</v>
      </c>
      <c r="BQ14" s="113">
        <f t="shared" ref="BQ14:BR14" si="54">IF(BP14="","Abs.",BP14)</f>
        <v>11</v>
      </c>
      <c r="BR14" s="6">
        <f t="shared" si="54"/>
        <v>11</v>
      </c>
      <c r="BS14" s="6" t="str">
        <f t="shared" si="41"/>
        <v>F</v>
      </c>
      <c r="BT14" s="6" t="str">
        <f t="shared" si="42"/>
        <v>F</v>
      </c>
      <c r="BV14" t="str">
        <f t="shared" si="43"/>
        <v>জীববিজ্ঞান</v>
      </c>
    </row>
    <row r="15" spans="1:75" customFormat="1">
      <c r="A15" s="197">
        <v>12</v>
      </c>
      <c r="B15" s="6"/>
      <c r="C15" s="6">
        <v>12</v>
      </c>
      <c r="D15" s="171">
        <v>10</v>
      </c>
      <c r="E15" s="171">
        <v>51</v>
      </c>
      <c r="F15" s="6">
        <f t="shared" si="6"/>
        <v>10</v>
      </c>
      <c r="G15" s="6">
        <f t="shared" si="7"/>
        <v>51</v>
      </c>
      <c r="H15" s="6">
        <f t="shared" si="8"/>
        <v>61</v>
      </c>
      <c r="I15" s="6" t="str">
        <f t="shared" si="9"/>
        <v>A-</v>
      </c>
      <c r="J15" s="6">
        <f t="shared" si="10"/>
        <v>3.5</v>
      </c>
      <c r="K15" s="104"/>
      <c r="L15" s="6">
        <v>12</v>
      </c>
      <c r="M15" s="172">
        <v>34</v>
      </c>
      <c r="N15" s="113">
        <f t="shared" si="11"/>
        <v>34</v>
      </c>
      <c r="O15" s="6">
        <f t="shared" si="12"/>
        <v>34</v>
      </c>
      <c r="P15" s="6" t="str">
        <f t="shared" si="13"/>
        <v>D</v>
      </c>
      <c r="Q15" s="6">
        <f t="shared" si="14"/>
        <v>1</v>
      </c>
      <c r="R15" s="117"/>
      <c r="S15" s="6">
        <v>12</v>
      </c>
      <c r="T15" s="173">
        <v>9</v>
      </c>
      <c r="U15" s="173">
        <v>32</v>
      </c>
      <c r="V15" s="6">
        <f t="shared" si="15"/>
        <v>9</v>
      </c>
      <c r="W15" s="6">
        <f t="shared" si="44"/>
        <v>32</v>
      </c>
      <c r="X15" s="6">
        <f t="shared" si="16"/>
        <v>41</v>
      </c>
      <c r="Y15" s="6" t="str">
        <f t="shared" si="17"/>
        <v>F</v>
      </c>
      <c r="Z15" s="6" t="str">
        <f t="shared" si="18"/>
        <v>F</v>
      </c>
      <c r="AA15" s="6"/>
      <c r="AB15" s="6">
        <v>12</v>
      </c>
      <c r="AC15">
        <v>10</v>
      </c>
      <c r="AD15">
        <v>16</v>
      </c>
      <c r="AE15" s="6">
        <f t="shared" si="19"/>
        <v>10</v>
      </c>
      <c r="AF15" s="6">
        <f t="shared" si="20"/>
        <v>16</v>
      </c>
      <c r="AG15" s="6">
        <f t="shared" si="21"/>
        <v>26</v>
      </c>
      <c r="AH15" s="6" t="str">
        <f t="shared" si="22"/>
        <v>F</v>
      </c>
      <c r="AI15" s="6" t="str">
        <f t="shared" si="23"/>
        <v>F</v>
      </c>
      <c r="AJ15" s="6"/>
      <c r="AK15" s="6">
        <v>12</v>
      </c>
      <c r="AL15" s="174">
        <v>14</v>
      </c>
      <c r="AM15" s="174">
        <v>38</v>
      </c>
      <c r="AN15" s="6">
        <f t="shared" si="24"/>
        <v>14</v>
      </c>
      <c r="AO15" s="6">
        <f t="shared" si="45"/>
        <v>38</v>
      </c>
      <c r="AP15" s="6">
        <f t="shared" si="25"/>
        <v>52</v>
      </c>
      <c r="AQ15" s="6" t="str">
        <f t="shared" si="26"/>
        <v>B</v>
      </c>
      <c r="AR15" s="6">
        <f t="shared" si="27"/>
        <v>3</v>
      </c>
      <c r="AS15" s="6"/>
      <c r="AT15" s="146">
        <v>12</v>
      </c>
      <c r="AU15" s="176">
        <v>15</v>
      </c>
      <c r="AV15" s="176">
        <v>28</v>
      </c>
      <c r="AW15" s="134">
        <f t="shared" si="28"/>
        <v>15</v>
      </c>
      <c r="AX15" s="6">
        <f t="shared" si="29"/>
        <v>28</v>
      </c>
      <c r="AY15" s="6">
        <f t="shared" si="30"/>
        <v>43</v>
      </c>
      <c r="AZ15" s="6" t="str">
        <f t="shared" si="31"/>
        <v>C</v>
      </c>
      <c r="BA15" s="6">
        <f t="shared" si="32"/>
        <v>2</v>
      </c>
      <c r="BB15" s="6"/>
      <c r="BC15" s="6">
        <v>12</v>
      </c>
      <c r="BD15" s="193">
        <v>13</v>
      </c>
      <c r="BE15" s="193">
        <v>17</v>
      </c>
      <c r="BF15" s="193">
        <v>15</v>
      </c>
      <c r="BG15" s="6">
        <f t="shared" si="33"/>
        <v>13</v>
      </c>
      <c r="BH15" s="6">
        <f t="shared" si="34"/>
        <v>17</v>
      </c>
      <c r="BI15" s="6">
        <f t="shared" si="35"/>
        <v>15</v>
      </c>
      <c r="BJ15" s="6">
        <f t="shared" si="36"/>
        <v>45</v>
      </c>
      <c r="BK15" s="6" t="str">
        <f t="shared" si="37"/>
        <v>C</v>
      </c>
      <c r="BL15" s="6">
        <f t="shared" si="38"/>
        <v>2</v>
      </c>
      <c r="BM15" s="6"/>
      <c r="BN15" s="11" t="str">
        <f t="shared" si="39"/>
        <v>যুক্তিবিদ্যা</v>
      </c>
      <c r="BO15" s="195">
        <v>2</v>
      </c>
      <c r="BP15" s="195">
        <v>12</v>
      </c>
      <c r="BQ15" s="113">
        <f t="shared" ref="BQ15:BR15" si="55">IF(BP15="","Abs.",BP15)</f>
        <v>12</v>
      </c>
      <c r="BR15" s="6">
        <f t="shared" si="55"/>
        <v>12</v>
      </c>
      <c r="BS15" s="6" t="str">
        <f t="shared" si="41"/>
        <v>F</v>
      </c>
      <c r="BT15" s="6" t="str">
        <f t="shared" si="42"/>
        <v>F</v>
      </c>
    </row>
    <row r="16" spans="1:75" customFormat="1">
      <c r="A16" s="197">
        <v>13</v>
      </c>
      <c r="B16" s="6"/>
      <c r="C16" s="6">
        <v>13</v>
      </c>
      <c r="D16" s="171">
        <v>17</v>
      </c>
      <c r="E16" s="171">
        <v>58</v>
      </c>
      <c r="F16" s="6">
        <f t="shared" si="6"/>
        <v>17</v>
      </c>
      <c r="G16" s="6">
        <f t="shared" si="7"/>
        <v>58</v>
      </c>
      <c r="H16" s="6">
        <f t="shared" si="8"/>
        <v>75</v>
      </c>
      <c r="I16" s="6" t="str">
        <f t="shared" si="9"/>
        <v>A</v>
      </c>
      <c r="J16" s="6">
        <f t="shared" si="10"/>
        <v>4</v>
      </c>
      <c r="K16" s="104"/>
      <c r="L16" s="6">
        <v>13</v>
      </c>
      <c r="M16" s="172">
        <v>52</v>
      </c>
      <c r="N16" s="113">
        <f t="shared" si="11"/>
        <v>52</v>
      </c>
      <c r="O16" s="6">
        <f t="shared" si="12"/>
        <v>52</v>
      </c>
      <c r="P16" s="6" t="str">
        <f t="shared" si="13"/>
        <v>B</v>
      </c>
      <c r="Q16" s="6">
        <f t="shared" si="14"/>
        <v>3</v>
      </c>
      <c r="R16" s="117"/>
      <c r="S16" s="6">
        <v>13</v>
      </c>
      <c r="T16" s="173">
        <v>9</v>
      </c>
      <c r="U16" s="173">
        <v>30</v>
      </c>
      <c r="V16" s="6">
        <f t="shared" si="15"/>
        <v>9</v>
      </c>
      <c r="W16" s="6">
        <f t="shared" si="44"/>
        <v>30</v>
      </c>
      <c r="X16" s="6">
        <f t="shared" si="16"/>
        <v>39</v>
      </c>
      <c r="Y16" s="6" t="str">
        <f t="shared" si="17"/>
        <v>F</v>
      </c>
      <c r="Z16" s="6" t="str">
        <f t="shared" si="18"/>
        <v>F</v>
      </c>
      <c r="AA16" s="6"/>
      <c r="AB16" s="6">
        <v>13</v>
      </c>
      <c r="AC16">
        <v>15</v>
      </c>
      <c r="AD16">
        <v>18</v>
      </c>
      <c r="AE16" s="6">
        <f t="shared" si="19"/>
        <v>15</v>
      </c>
      <c r="AF16" s="6">
        <f t="shared" si="20"/>
        <v>18</v>
      </c>
      <c r="AG16" s="6">
        <f t="shared" si="21"/>
        <v>33</v>
      </c>
      <c r="AH16" s="6" t="str">
        <f t="shared" si="22"/>
        <v>F</v>
      </c>
      <c r="AI16" s="6" t="str">
        <f t="shared" si="23"/>
        <v>F</v>
      </c>
      <c r="AJ16" s="6"/>
      <c r="AK16" s="6">
        <v>13</v>
      </c>
      <c r="AL16" s="174">
        <v>16</v>
      </c>
      <c r="AM16" s="174">
        <v>38</v>
      </c>
      <c r="AN16" s="6">
        <f t="shared" si="24"/>
        <v>16</v>
      </c>
      <c r="AO16" s="6">
        <f t="shared" si="45"/>
        <v>38</v>
      </c>
      <c r="AP16" s="6">
        <f t="shared" si="25"/>
        <v>54</v>
      </c>
      <c r="AQ16" s="6" t="str">
        <f t="shared" si="26"/>
        <v>B</v>
      </c>
      <c r="AR16" s="6">
        <f t="shared" si="27"/>
        <v>3</v>
      </c>
      <c r="AS16" s="6"/>
      <c r="AT16" s="146">
        <v>13</v>
      </c>
      <c r="AU16" s="176">
        <v>18</v>
      </c>
      <c r="AV16" s="176">
        <v>25</v>
      </c>
      <c r="AW16" s="134">
        <f t="shared" si="28"/>
        <v>18</v>
      </c>
      <c r="AX16" s="6">
        <f t="shared" si="29"/>
        <v>25</v>
      </c>
      <c r="AY16" s="6">
        <f t="shared" si="30"/>
        <v>43</v>
      </c>
      <c r="AZ16" s="6" t="str">
        <f t="shared" si="31"/>
        <v>C</v>
      </c>
      <c r="BA16" s="6">
        <f t="shared" si="32"/>
        <v>2</v>
      </c>
      <c r="BB16" s="6"/>
      <c r="BC16" s="6">
        <v>13</v>
      </c>
      <c r="BD16" s="193">
        <v>10</v>
      </c>
      <c r="BE16" s="193">
        <v>17</v>
      </c>
      <c r="BF16" s="193">
        <v>16</v>
      </c>
      <c r="BG16" s="6">
        <f t="shared" si="33"/>
        <v>10</v>
      </c>
      <c r="BH16" s="6">
        <f t="shared" si="34"/>
        <v>17</v>
      </c>
      <c r="BI16" s="6">
        <f t="shared" si="35"/>
        <v>16</v>
      </c>
      <c r="BJ16" s="6">
        <f t="shared" si="36"/>
        <v>43</v>
      </c>
      <c r="BK16" s="6" t="str">
        <f t="shared" si="37"/>
        <v>C</v>
      </c>
      <c r="BL16" s="6">
        <f t="shared" si="38"/>
        <v>2</v>
      </c>
      <c r="BM16" s="6"/>
      <c r="BN16" s="11" t="str">
        <f t="shared" si="39"/>
        <v>যুক্তিবিদ্যা</v>
      </c>
      <c r="BO16" s="195">
        <v>2</v>
      </c>
      <c r="BP16" s="195">
        <v>13</v>
      </c>
      <c r="BQ16" s="113">
        <f t="shared" ref="BQ16:BR16" si="56">IF(BP16="","Abs.",BP16)</f>
        <v>13</v>
      </c>
      <c r="BR16" s="6">
        <f t="shared" si="56"/>
        <v>13</v>
      </c>
      <c r="BS16" s="6" t="str">
        <f t="shared" si="41"/>
        <v>F</v>
      </c>
      <c r="BT16" s="6" t="str">
        <f t="shared" si="42"/>
        <v>F</v>
      </c>
    </row>
    <row r="17" spans="1:75" customFormat="1">
      <c r="A17" s="197">
        <v>14</v>
      </c>
      <c r="B17" s="6"/>
      <c r="C17" s="6">
        <v>14</v>
      </c>
      <c r="D17" s="171">
        <v>11</v>
      </c>
      <c r="E17" s="171">
        <v>46</v>
      </c>
      <c r="F17" s="6">
        <f t="shared" si="6"/>
        <v>11</v>
      </c>
      <c r="G17" s="6">
        <f t="shared" si="7"/>
        <v>46</v>
      </c>
      <c r="H17" s="6">
        <f t="shared" si="8"/>
        <v>57</v>
      </c>
      <c r="I17" s="6" t="str">
        <f t="shared" si="9"/>
        <v>B</v>
      </c>
      <c r="J17" s="6">
        <f t="shared" si="10"/>
        <v>3</v>
      </c>
      <c r="K17" s="104"/>
      <c r="L17" s="6">
        <v>14</v>
      </c>
      <c r="M17" s="172">
        <v>36</v>
      </c>
      <c r="N17" s="113">
        <f t="shared" si="11"/>
        <v>36</v>
      </c>
      <c r="O17" s="6">
        <f t="shared" si="12"/>
        <v>36</v>
      </c>
      <c r="P17" s="6" t="str">
        <f t="shared" si="13"/>
        <v>D</v>
      </c>
      <c r="Q17" s="6">
        <f t="shared" si="14"/>
        <v>1</v>
      </c>
      <c r="R17" s="117"/>
      <c r="S17" s="6">
        <v>14</v>
      </c>
      <c r="T17" s="173">
        <v>9</v>
      </c>
      <c r="U17" s="173">
        <v>24</v>
      </c>
      <c r="V17" s="6">
        <f t="shared" si="15"/>
        <v>9</v>
      </c>
      <c r="W17" s="6">
        <f t="shared" si="44"/>
        <v>24</v>
      </c>
      <c r="X17" s="6">
        <f t="shared" si="16"/>
        <v>33</v>
      </c>
      <c r="Y17" s="6" t="str">
        <f t="shared" si="17"/>
        <v>F</v>
      </c>
      <c r="Z17" s="6" t="str">
        <f t="shared" si="18"/>
        <v>F</v>
      </c>
      <c r="AA17" s="6"/>
      <c r="AB17" s="6">
        <v>14</v>
      </c>
      <c r="AC17">
        <v>10</v>
      </c>
      <c r="AD17">
        <v>15</v>
      </c>
      <c r="AE17" s="6">
        <f t="shared" si="19"/>
        <v>10</v>
      </c>
      <c r="AF17" s="6">
        <f t="shared" si="20"/>
        <v>15</v>
      </c>
      <c r="AG17" s="6">
        <f t="shared" si="21"/>
        <v>25</v>
      </c>
      <c r="AH17" s="6" t="str">
        <f t="shared" si="22"/>
        <v>F</v>
      </c>
      <c r="AI17" s="6" t="str">
        <f t="shared" si="23"/>
        <v>F</v>
      </c>
      <c r="AJ17" s="6"/>
      <c r="AK17" s="6">
        <v>14</v>
      </c>
      <c r="AL17" s="174">
        <v>14</v>
      </c>
      <c r="AM17" s="174">
        <v>26</v>
      </c>
      <c r="AN17" s="6">
        <f t="shared" si="24"/>
        <v>14</v>
      </c>
      <c r="AO17" s="6">
        <f t="shared" si="45"/>
        <v>26</v>
      </c>
      <c r="AP17" s="6">
        <f t="shared" si="25"/>
        <v>40</v>
      </c>
      <c r="AQ17" s="6" t="str">
        <f t="shared" si="26"/>
        <v>C</v>
      </c>
      <c r="AR17" s="6">
        <f t="shared" si="27"/>
        <v>2</v>
      </c>
      <c r="AS17" s="6"/>
      <c r="AT17" s="146">
        <v>14</v>
      </c>
      <c r="AU17" s="176">
        <v>17</v>
      </c>
      <c r="AV17" s="176">
        <v>18</v>
      </c>
      <c r="AW17" s="134">
        <f t="shared" si="28"/>
        <v>17</v>
      </c>
      <c r="AX17" s="6">
        <f t="shared" si="29"/>
        <v>18</v>
      </c>
      <c r="AY17" s="6">
        <f t="shared" si="30"/>
        <v>35</v>
      </c>
      <c r="AZ17" s="6" t="str">
        <f t="shared" si="31"/>
        <v>F</v>
      </c>
      <c r="BA17" s="6" t="str">
        <f t="shared" si="32"/>
        <v>F</v>
      </c>
      <c r="BB17" s="6"/>
      <c r="BC17" s="6">
        <v>14</v>
      </c>
      <c r="BD17" s="193">
        <v>6</v>
      </c>
      <c r="BE17" s="193">
        <v>11</v>
      </c>
      <c r="BF17" s="193">
        <v>14</v>
      </c>
      <c r="BG17" s="6">
        <f t="shared" si="33"/>
        <v>6</v>
      </c>
      <c r="BH17" s="6">
        <f t="shared" si="34"/>
        <v>11</v>
      </c>
      <c r="BI17" s="6">
        <f t="shared" si="35"/>
        <v>14</v>
      </c>
      <c r="BJ17" s="6">
        <f t="shared" si="36"/>
        <v>31</v>
      </c>
      <c r="BK17" s="6" t="str">
        <f t="shared" si="37"/>
        <v>F</v>
      </c>
      <c r="BL17" s="6" t="str">
        <f t="shared" si="38"/>
        <v>F</v>
      </c>
      <c r="BM17" s="6"/>
      <c r="BN17" s="11" t="str">
        <f t="shared" si="39"/>
        <v>যুক্তিবিদ্যা</v>
      </c>
      <c r="BO17" s="195">
        <v>2</v>
      </c>
      <c r="BP17" s="195">
        <v>14</v>
      </c>
      <c r="BQ17" s="113">
        <f t="shared" ref="BQ17:BR17" si="57">IF(BP17="","Abs.",BP17)</f>
        <v>14</v>
      </c>
      <c r="BR17" s="6">
        <f t="shared" si="57"/>
        <v>14</v>
      </c>
      <c r="BS17" s="6" t="str">
        <f t="shared" si="41"/>
        <v>F</v>
      </c>
      <c r="BT17" s="6" t="str">
        <f t="shared" si="42"/>
        <v>F</v>
      </c>
      <c r="BW17">
        <v>1</v>
      </c>
    </row>
    <row r="18" spans="1:75" customFormat="1">
      <c r="A18" s="197">
        <v>15</v>
      </c>
      <c r="B18" s="6"/>
      <c r="C18" s="6">
        <v>15</v>
      </c>
      <c r="D18" s="171">
        <v>13</v>
      </c>
      <c r="E18" s="171">
        <v>27</v>
      </c>
      <c r="F18" s="6">
        <f t="shared" si="6"/>
        <v>13</v>
      </c>
      <c r="G18" s="6">
        <f t="shared" si="7"/>
        <v>27</v>
      </c>
      <c r="H18" s="6">
        <f t="shared" si="8"/>
        <v>40</v>
      </c>
      <c r="I18" s="6" t="str">
        <f t="shared" si="9"/>
        <v>C</v>
      </c>
      <c r="J18" s="6">
        <f t="shared" si="10"/>
        <v>2</v>
      </c>
      <c r="K18" s="104"/>
      <c r="L18" s="6">
        <v>15</v>
      </c>
      <c r="M18" s="172">
        <v>7</v>
      </c>
      <c r="N18" s="113">
        <f t="shared" si="11"/>
        <v>7</v>
      </c>
      <c r="O18" s="6">
        <f t="shared" si="12"/>
        <v>7</v>
      </c>
      <c r="P18" s="6" t="str">
        <f t="shared" si="13"/>
        <v>F</v>
      </c>
      <c r="Q18" s="6" t="str">
        <f t="shared" si="14"/>
        <v>F</v>
      </c>
      <c r="R18" s="117"/>
      <c r="S18" s="6">
        <v>15</v>
      </c>
      <c r="T18" s="173">
        <v>9</v>
      </c>
      <c r="U18" s="173">
        <v>18</v>
      </c>
      <c r="V18" s="6">
        <f t="shared" si="15"/>
        <v>9</v>
      </c>
      <c r="W18" s="6">
        <f t="shared" si="44"/>
        <v>18</v>
      </c>
      <c r="X18" s="6">
        <f t="shared" si="16"/>
        <v>27</v>
      </c>
      <c r="Y18" s="6" t="str">
        <f t="shared" si="17"/>
        <v>F</v>
      </c>
      <c r="Z18" s="6" t="str">
        <f t="shared" si="18"/>
        <v>F</v>
      </c>
      <c r="AA18" s="6"/>
      <c r="AB18" s="6">
        <v>15</v>
      </c>
      <c r="AC18">
        <v>11</v>
      </c>
      <c r="AD18">
        <v>11</v>
      </c>
      <c r="AE18" s="6">
        <f t="shared" si="19"/>
        <v>11</v>
      </c>
      <c r="AF18" s="6">
        <f t="shared" si="20"/>
        <v>11</v>
      </c>
      <c r="AG18" s="6">
        <f t="shared" si="21"/>
        <v>22</v>
      </c>
      <c r="AH18" s="6" t="str">
        <f t="shared" si="22"/>
        <v>F</v>
      </c>
      <c r="AI18" s="6" t="str">
        <f t="shared" si="23"/>
        <v>F</v>
      </c>
      <c r="AJ18" s="6"/>
      <c r="AK18" s="6">
        <v>15</v>
      </c>
      <c r="AL18" s="174">
        <v>16</v>
      </c>
      <c r="AM18" s="174">
        <v>26</v>
      </c>
      <c r="AN18" s="6">
        <f t="shared" si="24"/>
        <v>16</v>
      </c>
      <c r="AO18" s="6">
        <f t="shared" si="45"/>
        <v>26</v>
      </c>
      <c r="AP18" s="6">
        <f t="shared" si="25"/>
        <v>42</v>
      </c>
      <c r="AQ18" s="6" t="str">
        <f t="shared" si="26"/>
        <v>C</v>
      </c>
      <c r="AR18" s="6">
        <f t="shared" si="27"/>
        <v>2</v>
      </c>
      <c r="AS18" s="6"/>
      <c r="AT18" s="146">
        <v>15</v>
      </c>
      <c r="AU18" s="176">
        <v>14</v>
      </c>
      <c r="AV18" s="176">
        <v>13</v>
      </c>
      <c r="AW18" s="134">
        <f t="shared" si="28"/>
        <v>14</v>
      </c>
      <c r="AX18" s="6">
        <f t="shared" si="29"/>
        <v>13</v>
      </c>
      <c r="AY18" s="6">
        <f t="shared" si="30"/>
        <v>27</v>
      </c>
      <c r="AZ18" s="6" t="str">
        <f t="shared" si="31"/>
        <v>F</v>
      </c>
      <c r="BA18" s="6" t="str">
        <f t="shared" si="32"/>
        <v>F</v>
      </c>
      <c r="BB18" s="6"/>
      <c r="BC18" s="6">
        <v>15</v>
      </c>
      <c r="BD18" s="193">
        <v>13</v>
      </c>
      <c r="BE18" s="193">
        <v>12</v>
      </c>
      <c r="BF18" s="193">
        <v>15</v>
      </c>
      <c r="BG18" s="6">
        <f t="shared" si="33"/>
        <v>13</v>
      </c>
      <c r="BH18" s="6">
        <f t="shared" si="34"/>
        <v>12</v>
      </c>
      <c r="BI18" s="6">
        <f t="shared" si="35"/>
        <v>15</v>
      </c>
      <c r="BJ18" s="6">
        <f t="shared" si="36"/>
        <v>40</v>
      </c>
      <c r="BK18" s="6" t="str">
        <f t="shared" si="37"/>
        <v>F</v>
      </c>
      <c r="BL18" s="6" t="str">
        <f t="shared" si="38"/>
        <v>F</v>
      </c>
      <c r="BM18" s="6"/>
      <c r="BN18" s="11" t="str">
        <f t="shared" si="39"/>
        <v>যুক্তিবিদ্যা</v>
      </c>
      <c r="BO18" s="195">
        <v>2</v>
      </c>
      <c r="BP18" s="195">
        <v>15</v>
      </c>
      <c r="BQ18" s="113">
        <f t="shared" ref="BQ18:BR18" si="58">IF(BP18="","Abs.",BP18)</f>
        <v>15</v>
      </c>
      <c r="BR18" s="6">
        <f t="shared" si="58"/>
        <v>15</v>
      </c>
      <c r="BS18" s="6" t="str">
        <f t="shared" si="41"/>
        <v>F</v>
      </c>
      <c r="BT18" s="6" t="str">
        <f t="shared" si="42"/>
        <v>F</v>
      </c>
    </row>
    <row r="19" spans="1:75" customFormat="1">
      <c r="A19" s="197">
        <v>16</v>
      </c>
      <c r="B19" s="6"/>
      <c r="C19" s="6">
        <v>16</v>
      </c>
      <c r="D19" s="171">
        <v>13</v>
      </c>
      <c r="E19" s="171">
        <v>28</v>
      </c>
      <c r="F19" s="6">
        <f t="shared" si="6"/>
        <v>13</v>
      </c>
      <c r="G19" s="6">
        <f t="shared" si="7"/>
        <v>28</v>
      </c>
      <c r="H19" s="6">
        <f t="shared" si="8"/>
        <v>41</v>
      </c>
      <c r="I19" s="6" t="str">
        <f t="shared" si="9"/>
        <v>C</v>
      </c>
      <c r="J19" s="6">
        <f t="shared" si="10"/>
        <v>2</v>
      </c>
      <c r="K19" s="104"/>
      <c r="L19" s="6">
        <v>16</v>
      </c>
      <c r="M19" s="172">
        <v>11</v>
      </c>
      <c r="N19" s="113">
        <f t="shared" si="11"/>
        <v>11</v>
      </c>
      <c r="O19" s="6">
        <f t="shared" si="12"/>
        <v>11</v>
      </c>
      <c r="P19" s="6" t="str">
        <f t="shared" si="13"/>
        <v>F</v>
      </c>
      <c r="Q19" s="6" t="str">
        <f t="shared" si="14"/>
        <v>F</v>
      </c>
      <c r="R19" s="117"/>
      <c r="S19" s="6">
        <v>16</v>
      </c>
      <c r="T19" s="173">
        <v>14</v>
      </c>
      <c r="U19" s="173">
        <v>17</v>
      </c>
      <c r="V19" s="6">
        <f t="shared" si="15"/>
        <v>14</v>
      </c>
      <c r="W19" s="6">
        <f t="shared" si="44"/>
        <v>17</v>
      </c>
      <c r="X19" s="6">
        <f t="shared" si="16"/>
        <v>31</v>
      </c>
      <c r="Y19" s="6" t="str">
        <f t="shared" si="17"/>
        <v>F</v>
      </c>
      <c r="Z19" s="6" t="str">
        <f t="shared" si="18"/>
        <v>F</v>
      </c>
      <c r="AA19" s="6"/>
      <c r="AB19" s="6">
        <v>16</v>
      </c>
      <c r="AC19">
        <v>12</v>
      </c>
      <c r="AD19">
        <v>11</v>
      </c>
      <c r="AE19" s="6">
        <f t="shared" si="19"/>
        <v>12</v>
      </c>
      <c r="AF19" s="6">
        <f t="shared" si="20"/>
        <v>11</v>
      </c>
      <c r="AG19" s="6">
        <f t="shared" si="21"/>
        <v>23</v>
      </c>
      <c r="AH19" s="6" t="str">
        <f t="shared" si="22"/>
        <v>F</v>
      </c>
      <c r="AI19" s="6" t="str">
        <f t="shared" si="23"/>
        <v>F</v>
      </c>
      <c r="AJ19" s="6"/>
      <c r="AK19" s="6">
        <v>16</v>
      </c>
      <c r="AL19" s="174">
        <v>15</v>
      </c>
      <c r="AM19" s="174">
        <v>22</v>
      </c>
      <c r="AN19" s="6">
        <f t="shared" si="24"/>
        <v>15</v>
      </c>
      <c r="AO19" s="6">
        <f t="shared" si="45"/>
        <v>22</v>
      </c>
      <c r="AP19" s="6">
        <f t="shared" si="25"/>
        <v>37</v>
      </c>
      <c r="AQ19" s="6" t="str">
        <f t="shared" si="26"/>
        <v>F</v>
      </c>
      <c r="AR19" s="6" t="str">
        <f t="shared" si="27"/>
        <v>F</v>
      </c>
      <c r="AS19" s="6"/>
      <c r="AT19" s="146">
        <v>16</v>
      </c>
      <c r="AU19" s="176">
        <v>20</v>
      </c>
      <c r="AV19" s="176">
        <v>10</v>
      </c>
      <c r="AW19" s="134">
        <f t="shared" si="28"/>
        <v>20</v>
      </c>
      <c r="AX19" s="6">
        <f t="shared" si="29"/>
        <v>10</v>
      </c>
      <c r="AY19" s="6">
        <f t="shared" si="30"/>
        <v>30</v>
      </c>
      <c r="AZ19" s="6" t="str">
        <f t="shared" si="31"/>
        <v>F</v>
      </c>
      <c r="BA19" s="6" t="str">
        <f t="shared" si="32"/>
        <v>F</v>
      </c>
      <c r="BB19" s="6"/>
      <c r="BC19" s="6">
        <v>16</v>
      </c>
      <c r="BD19" s="193">
        <v>8</v>
      </c>
      <c r="BE19" s="193">
        <v>11</v>
      </c>
      <c r="BF19" s="193">
        <v>15</v>
      </c>
      <c r="BG19" s="6">
        <f t="shared" si="33"/>
        <v>8</v>
      </c>
      <c r="BH19" s="6">
        <f t="shared" si="34"/>
        <v>11</v>
      </c>
      <c r="BI19" s="6">
        <f t="shared" si="35"/>
        <v>15</v>
      </c>
      <c r="BJ19" s="6">
        <f t="shared" si="36"/>
        <v>34</v>
      </c>
      <c r="BK19" s="6" t="str">
        <f t="shared" si="37"/>
        <v>F</v>
      </c>
      <c r="BL19" s="6" t="str">
        <f t="shared" si="38"/>
        <v>F</v>
      </c>
      <c r="BM19" s="6"/>
      <c r="BN19" s="11" t="str">
        <f t="shared" si="39"/>
        <v>যুক্তিবিদ্যা</v>
      </c>
      <c r="BO19" s="195">
        <v>2</v>
      </c>
      <c r="BP19" s="195">
        <v>16</v>
      </c>
      <c r="BQ19" s="113">
        <f t="shared" ref="BQ19:BR19" si="59">IF(BP19="","Abs.",BP19)</f>
        <v>16</v>
      </c>
      <c r="BR19" s="6">
        <f t="shared" si="59"/>
        <v>16</v>
      </c>
      <c r="BS19" s="6" t="str">
        <f t="shared" si="41"/>
        <v>F</v>
      </c>
      <c r="BT19" s="6" t="str">
        <f t="shared" si="42"/>
        <v>F</v>
      </c>
    </row>
    <row r="20" spans="1:75" customFormat="1">
      <c r="A20" s="197">
        <v>17</v>
      </c>
      <c r="B20" s="6"/>
      <c r="C20" s="6">
        <v>17</v>
      </c>
      <c r="D20" s="171">
        <v>13</v>
      </c>
      <c r="E20" s="171">
        <v>44</v>
      </c>
      <c r="F20" s="6">
        <f t="shared" si="6"/>
        <v>13</v>
      </c>
      <c r="G20" s="6">
        <f t="shared" si="7"/>
        <v>44</v>
      </c>
      <c r="H20" s="6">
        <f t="shared" si="8"/>
        <v>57</v>
      </c>
      <c r="I20" s="6" t="str">
        <f t="shared" si="9"/>
        <v>B</v>
      </c>
      <c r="J20" s="6">
        <f t="shared" si="10"/>
        <v>3</v>
      </c>
      <c r="K20" s="104"/>
      <c r="L20" s="6">
        <v>17</v>
      </c>
      <c r="M20" s="172">
        <v>23</v>
      </c>
      <c r="N20" s="113">
        <f t="shared" si="11"/>
        <v>23</v>
      </c>
      <c r="O20" s="6">
        <f t="shared" si="12"/>
        <v>23</v>
      </c>
      <c r="P20" s="6" t="str">
        <f t="shared" si="13"/>
        <v>F</v>
      </c>
      <c r="Q20" s="6" t="str">
        <f t="shared" si="14"/>
        <v>F</v>
      </c>
      <c r="R20" s="117"/>
      <c r="S20" s="6">
        <v>17</v>
      </c>
      <c r="T20" s="173">
        <v>15</v>
      </c>
      <c r="U20" s="173">
        <v>37</v>
      </c>
      <c r="V20" s="6">
        <f t="shared" si="15"/>
        <v>15</v>
      </c>
      <c r="W20" s="6">
        <f t="shared" si="44"/>
        <v>37</v>
      </c>
      <c r="X20" s="6">
        <f t="shared" si="16"/>
        <v>52</v>
      </c>
      <c r="Y20" s="6" t="str">
        <f t="shared" si="17"/>
        <v>B</v>
      </c>
      <c r="Z20" s="6">
        <f t="shared" si="18"/>
        <v>3</v>
      </c>
      <c r="AA20" s="6"/>
      <c r="AB20" s="6">
        <v>17</v>
      </c>
      <c r="AC20">
        <v>12</v>
      </c>
      <c r="AD20">
        <v>24</v>
      </c>
      <c r="AE20" s="6">
        <f t="shared" si="19"/>
        <v>12</v>
      </c>
      <c r="AF20" s="6">
        <f t="shared" si="20"/>
        <v>24</v>
      </c>
      <c r="AG20" s="6">
        <f t="shared" si="21"/>
        <v>36</v>
      </c>
      <c r="AH20" s="6" t="str">
        <f t="shared" si="22"/>
        <v>D</v>
      </c>
      <c r="AI20" s="6">
        <f t="shared" si="23"/>
        <v>1</v>
      </c>
      <c r="AJ20" s="6"/>
      <c r="AK20" s="6">
        <v>17</v>
      </c>
      <c r="AL20" s="174">
        <v>19</v>
      </c>
      <c r="AM20" s="174">
        <v>45</v>
      </c>
      <c r="AN20" s="6">
        <f t="shared" si="24"/>
        <v>19</v>
      </c>
      <c r="AO20" s="6">
        <f t="shared" si="45"/>
        <v>45</v>
      </c>
      <c r="AP20" s="6">
        <f t="shared" si="25"/>
        <v>64</v>
      </c>
      <c r="AQ20" s="6" t="str">
        <f t="shared" si="26"/>
        <v>A-</v>
      </c>
      <c r="AR20" s="6">
        <f t="shared" si="27"/>
        <v>3.5</v>
      </c>
      <c r="AS20" s="6"/>
      <c r="AT20" s="146">
        <v>17</v>
      </c>
      <c r="AU20" s="176">
        <v>18</v>
      </c>
      <c r="AV20" s="176">
        <v>29</v>
      </c>
      <c r="AW20" s="134">
        <f t="shared" si="28"/>
        <v>18</v>
      </c>
      <c r="AX20" s="6">
        <f t="shared" si="29"/>
        <v>29</v>
      </c>
      <c r="AY20" s="6">
        <f t="shared" si="30"/>
        <v>47</v>
      </c>
      <c r="AZ20" s="6" t="str">
        <f t="shared" si="31"/>
        <v>C</v>
      </c>
      <c r="BA20" s="6">
        <f t="shared" si="32"/>
        <v>2</v>
      </c>
      <c r="BB20" s="6"/>
      <c r="BC20" s="6">
        <v>17</v>
      </c>
      <c r="BD20" s="193">
        <v>8</v>
      </c>
      <c r="BE20" s="193">
        <v>17</v>
      </c>
      <c r="BF20" s="193">
        <v>15</v>
      </c>
      <c r="BG20" s="6">
        <f t="shared" si="33"/>
        <v>8</v>
      </c>
      <c r="BH20" s="6">
        <f t="shared" si="34"/>
        <v>17</v>
      </c>
      <c r="BI20" s="6">
        <f t="shared" si="35"/>
        <v>15</v>
      </c>
      <c r="BJ20" s="6">
        <f t="shared" si="36"/>
        <v>40</v>
      </c>
      <c r="BK20" s="6" t="str">
        <f t="shared" si="37"/>
        <v>C</v>
      </c>
      <c r="BL20" s="6">
        <f t="shared" si="38"/>
        <v>2</v>
      </c>
      <c r="BM20" s="6"/>
      <c r="BN20" s="11" t="str">
        <f t="shared" si="39"/>
        <v>যুক্তিবিদ্যা</v>
      </c>
      <c r="BO20" s="195">
        <v>2</v>
      </c>
      <c r="BP20" s="195">
        <v>17</v>
      </c>
      <c r="BQ20" s="113">
        <f t="shared" ref="BQ20:BR20" si="60">IF(BP20="","Abs.",BP20)</f>
        <v>17</v>
      </c>
      <c r="BR20" s="6">
        <f t="shared" si="60"/>
        <v>17</v>
      </c>
      <c r="BS20" s="6" t="str">
        <f t="shared" si="41"/>
        <v>F</v>
      </c>
      <c r="BT20" s="6" t="str">
        <f t="shared" si="42"/>
        <v>F</v>
      </c>
    </row>
    <row r="21" spans="1:75" customFormat="1">
      <c r="A21" s="197">
        <v>18</v>
      </c>
      <c r="B21" s="6"/>
      <c r="C21" s="6">
        <v>18</v>
      </c>
      <c r="D21" s="171">
        <v>16</v>
      </c>
      <c r="E21" s="171">
        <v>46</v>
      </c>
      <c r="F21" s="6">
        <f t="shared" si="6"/>
        <v>16</v>
      </c>
      <c r="G21" s="6">
        <f t="shared" si="7"/>
        <v>46</v>
      </c>
      <c r="H21" s="6">
        <f t="shared" si="8"/>
        <v>62</v>
      </c>
      <c r="I21" s="6" t="str">
        <f t="shared" si="9"/>
        <v>A-</v>
      </c>
      <c r="J21" s="6">
        <f t="shared" si="10"/>
        <v>3.5</v>
      </c>
      <c r="K21" s="104"/>
      <c r="L21" s="6">
        <v>18</v>
      </c>
      <c r="M21" s="172">
        <v>24</v>
      </c>
      <c r="N21" s="113">
        <f t="shared" si="11"/>
        <v>24</v>
      </c>
      <c r="O21" s="6">
        <f t="shared" si="12"/>
        <v>24</v>
      </c>
      <c r="P21" s="6" t="str">
        <f t="shared" si="13"/>
        <v>F</v>
      </c>
      <c r="Q21" s="6" t="str">
        <f t="shared" si="14"/>
        <v>F</v>
      </c>
      <c r="R21" s="117"/>
      <c r="S21" s="6">
        <v>18</v>
      </c>
      <c r="T21" s="173">
        <v>14</v>
      </c>
      <c r="U21" s="173">
        <v>23</v>
      </c>
      <c r="V21" s="6">
        <f t="shared" si="15"/>
        <v>14</v>
      </c>
      <c r="W21" s="6">
        <f t="shared" si="44"/>
        <v>23</v>
      </c>
      <c r="X21" s="6">
        <f t="shared" si="16"/>
        <v>37</v>
      </c>
      <c r="Y21" s="6" t="str">
        <f t="shared" si="17"/>
        <v>D</v>
      </c>
      <c r="Z21" s="6">
        <f t="shared" si="18"/>
        <v>1</v>
      </c>
      <c r="AA21" s="6"/>
      <c r="AB21" s="6">
        <v>18</v>
      </c>
      <c r="AC21">
        <v>19</v>
      </c>
      <c r="AD21">
        <v>29</v>
      </c>
      <c r="AE21" s="6">
        <f t="shared" si="19"/>
        <v>19</v>
      </c>
      <c r="AF21" s="6">
        <f t="shared" si="20"/>
        <v>29</v>
      </c>
      <c r="AG21" s="6">
        <f t="shared" si="21"/>
        <v>48</v>
      </c>
      <c r="AH21" s="6" t="str">
        <f t="shared" si="22"/>
        <v>C</v>
      </c>
      <c r="AI21" s="6">
        <f t="shared" si="23"/>
        <v>2</v>
      </c>
      <c r="AJ21" s="6"/>
      <c r="AK21" s="6">
        <v>18</v>
      </c>
      <c r="AL21" s="174">
        <v>17</v>
      </c>
      <c r="AM21" s="174">
        <v>43</v>
      </c>
      <c r="AN21" s="6">
        <f t="shared" si="24"/>
        <v>17</v>
      </c>
      <c r="AO21" s="6">
        <f t="shared" si="45"/>
        <v>43</v>
      </c>
      <c r="AP21" s="6">
        <f t="shared" si="25"/>
        <v>60</v>
      </c>
      <c r="AQ21" s="6" t="str">
        <f t="shared" si="26"/>
        <v>A-</v>
      </c>
      <c r="AR21" s="6">
        <f t="shared" si="27"/>
        <v>3.5</v>
      </c>
      <c r="AS21" s="6"/>
      <c r="AT21" s="146">
        <v>18</v>
      </c>
      <c r="AU21" s="176">
        <v>18</v>
      </c>
      <c r="AV21" s="176">
        <v>29</v>
      </c>
      <c r="AW21" s="134">
        <f t="shared" si="28"/>
        <v>18</v>
      </c>
      <c r="AX21" s="6">
        <f t="shared" si="29"/>
        <v>29</v>
      </c>
      <c r="AY21" s="6">
        <f t="shared" si="30"/>
        <v>47</v>
      </c>
      <c r="AZ21" s="6" t="str">
        <f t="shared" si="31"/>
        <v>C</v>
      </c>
      <c r="BA21" s="6">
        <f t="shared" si="32"/>
        <v>2</v>
      </c>
      <c r="BB21" s="6"/>
      <c r="BC21" s="6">
        <v>18</v>
      </c>
      <c r="BD21" s="193">
        <v>17</v>
      </c>
      <c r="BE21" s="193">
        <v>27</v>
      </c>
      <c r="BF21" s="193">
        <v>19</v>
      </c>
      <c r="BG21" s="6">
        <f t="shared" si="33"/>
        <v>17</v>
      </c>
      <c r="BH21" s="6">
        <f t="shared" si="34"/>
        <v>27</v>
      </c>
      <c r="BI21" s="6">
        <f t="shared" si="35"/>
        <v>19</v>
      </c>
      <c r="BJ21" s="6">
        <f t="shared" si="36"/>
        <v>63</v>
      </c>
      <c r="BK21" s="6" t="str">
        <f t="shared" si="37"/>
        <v>A-</v>
      </c>
      <c r="BL21" s="6">
        <f t="shared" si="38"/>
        <v>3.5</v>
      </c>
      <c r="BM21" s="6"/>
      <c r="BN21" s="11" t="str">
        <f t="shared" si="39"/>
        <v>যুক্তিবিদ্যা</v>
      </c>
      <c r="BO21" s="195">
        <v>2</v>
      </c>
      <c r="BP21" s="195">
        <v>18</v>
      </c>
      <c r="BQ21" s="113">
        <f t="shared" ref="BQ21:BR21" si="61">IF(BP21="","Abs.",BP21)</f>
        <v>18</v>
      </c>
      <c r="BR21" s="6">
        <f t="shared" si="61"/>
        <v>18</v>
      </c>
      <c r="BS21" s="6" t="str">
        <f t="shared" si="41"/>
        <v>F</v>
      </c>
      <c r="BT21" s="6" t="str">
        <f t="shared" si="42"/>
        <v>F</v>
      </c>
    </row>
    <row r="22" spans="1:75" customFormat="1">
      <c r="A22" s="197">
        <v>19</v>
      </c>
      <c r="B22" s="6"/>
      <c r="C22" s="6">
        <v>19</v>
      </c>
      <c r="D22" s="171">
        <v>9</v>
      </c>
      <c r="E22" s="171">
        <v>43</v>
      </c>
      <c r="F22" s="6">
        <f t="shared" si="6"/>
        <v>9</v>
      </c>
      <c r="G22" s="6">
        <f t="shared" si="7"/>
        <v>43</v>
      </c>
      <c r="H22" s="6">
        <f t="shared" si="8"/>
        <v>52</v>
      </c>
      <c r="I22" s="6" t="str">
        <f t="shared" si="9"/>
        <v>B</v>
      </c>
      <c r="J22" s="6">
        <f t="shared" si="10"/>
        <v>3</v>
      </c>
      <c r="K22" s="104"/>
      <c r="L22" s="6">
        <v>19</v>
      </c>
      <c r="M22" s="172">
        <v>22</v>
      </c>
      <c r="N22" s="113">
        <f t="shared" si="11"/>
        <v>22</v>
      </c>
      <c r="O22" s="6">
        <f t="shared" si="12"/>
        <v>22</v>
      </c>
      <c r="P22" s="6" t="str">
        <f t="shared" si="13"/>
        <v>F</v>
      </c>
      <c r="Q22" s="6" t="str">
        <f t="shared" si="14"/>
        <v>F</v>
      </c>
      <c r="R22" s="117"/>
      <c r="S22" s="6">
        <v>19</v>
      </c>
      <c r="T22" s="173">
        <v>8</v>
      </c>
      <c r="U22" s="173">
        <v>19</v>
      </c>
      <c r="V22" s="6">
        <f t="shared" si="15"/>
        <v>8</v>
      </c>
      <c r="W22" s="6">
        <f t="shared" si="44"/>
        <v>19</v>
      </c>
      <c r="X22" s="6">
        <f t="shared" si="16"/>
        <v>27</v>
      </c>
      <c r="Y22" s="6" t="str">
        <f t="shared" si="17"/>
        <v>F</v>
      </c>
      <c r="Z22" s="6" t="str">
        <f t="shared" si="18"/>
        <v>F</v>
      </c>
      <c r="AA22" s="6"/>
      <c r="AB22" s="6">
        <v>19</v>
      </c>
      <c r="AC22">
        <v>10</v>
      </c>
      <c r="AD22">
        <v>30</v>
      </c>
      <c r="AE22" s="6">
        <f t="shared" si="19"/>
        <v>10</v>
      </c>
      <c r="AF22" s="6">
        <f t="shared" si="20"/>
        <v>30</v>
      </c>
      <c r="AG22" s="6">
        <f t="shared" si="21"/>
        <v>40</v>
      </c>
      <c r="AH22" s="6" t="str">
        <f t="shared" si="22"/>
        <v>C</v>
      </c>
      <c r="AI22" s="6">
        <f t="shared" si="23"/>
        <v>2</v>
      </c>
      <c r="AJ22" s="6"/>
      <c r="AK22" s="6">
        <v>19</v>
      </c>
      <c r="AL22" s="174">
        <v>19</v>
      </c>
      <c r="AM22" s="174">
        <v>23</v>
      </c>
      <c r="AN22" s="6">
        <f t="shared" si="24"/>
        <v>19</v>
      </c>
      <c r="AO22" s="6">
        <f t="shared" si="45"/>
        <v>23</v>
      </c>
      <c r="AP22" s="6">
        <f t="shared" si="25"/>
        <v>42</v>
      </c>
      <c r="AQ22" s="6" t="str">
        <f t="shared" si="26"/>
        <v>C</v>
      </c>
      <c r="AR22" s="6">
        <f t="shared" si="27"/>
        <v>2</v>
      </c>
      <c r="AS22" s="6"/>
      <c r="AT22" s="146">
        <v>19</v>
      </c>
      <c r="AU22" s="176">
        <v>14</v>
      </c>
      <c r="AV22" s="176">
        <v>19</v>
      </c>
      <c r="AW22" s="134">
        <f t="shared" si="28"/>
        <v>14</v>
      </c>
      <c r="AX22" s="6">
        <f t="shared" si="29"/>
        <v>19</v>
      </c>
      <c r="AY22" s="6">
        <f t="shared" si="30"/>
        <v>33</v>
      </c>
      <c r="AZ22" s="6" t="str">
        <f t="shared" si="31"/>
        <v>F</v>
      </c>
      <c r="BA22" s="6" t="str">
        <f t="shared" si="32"/>
        <v>F</v>
      </c>
      <c r="BB22" s="6"/>
      <c r="BC22" s="6">
        <v>19</v>
      </c>
      <c r="BD22" s="193">
        <v>10</v>
      </c>
      <c r="BE22" s="193">
        <v>11</v>
      </c>
      <c r="BF22" s="193">
        <v>15</v>
      </c>
      <c r="BG22" s="6">
        <f t="shared" si="33"/>
        <v>10</v>
      </c>
      <c r="BH22" s="6">
        <f t="shared" si="34"/>
        <v>11</v>
      </c>
      <c r="BI22" s="6">
        <f t="shared" si="35"/>
        <v>15</v>
      </c>
      <c r="BJ22" s="6">
        <f t="shared" si="36"/>
        <v>36</v>
      </c>
      <c r="BK22" s="6" t="str">
        <f t="shared" si="37"/>
        <v>F</v>
      </c>
      <c r="BL22" s="6" t="str">
        <f t="shared" si="38"/>
        <v>F</v>
      </c>
      <c r="BM22" s="6"/>
      <c r="BN22" s="11" t="str">
        <f t="shared" si="39"/>
        <v>যুক্তিবিদ্যা</v>
      </c>
      <c r="BO22" s="195">
        <v>2</v>
      </c>
      <c r="BP22" s="195">
        <v>19</v>
      </c>
      <c r="BQ22" s="113">
        <f t="shared" ref="BQ22:BR22" si="62">IF(BP22="","Abs.",BP22)</f>
        <v>19</v>
      </c>
      <c r="BR22" s="6">
        <f t="shared" si="62"/>
        <v>19</v>
      </c>
      <c r="BS22" s="6" t="str">
        <f t="shared" si="41"/>
        <v>F</v>
      </c>
      <c r="BT22" s="6" t="str">
        <f t="shared" si="42"/>
        <v>F</v>
      </c>
    </row>
    <row r="23" spans="1:75" customFormat="1">
      <c r="A23" s="197">
        <v>20</v>
      </c>
      <c r="B23" s="6"/>
      <c r="C23" s="6">
        <v>20</v>
      </c>
      <c r="D23" s="171"/>
      <c r="E23" s="171"/>
      <c r="F23" s="6" t="str">
        <f t="shared" si="6"/>
        <v>Abs.</v>
      </c>
      <c r="G23" s="6" t="str">
        <f t="shared" si="7"/>
        <v>Abs.</v>
      </c>
      <c r="H23" s="6" t="str">
        <f t="shared" si="8"/>
        <v>Abs.</v>
      </c>
      <c r="I23" s="6" t="str">
        <f t="shared" si="9"/>
        <v>Abs.</v>
      </c>
      <c r="J23" s="6" t="str">
        <f t="shared" si="10"/>
        <v>Abs.</v>
      </c>
      <c r="K23" s="104"/>
      <c r="L23" s="6">
        <v>20</v>
      </c>
      <c r="M23" s="172"/>
      <c r="N23" s="113" t="str">
        <f t="shared" si="11"/>
        <v>Abs.</v>
      </c>
      <c r="O23" s="6" t="str">
        <f t="shared" si="12"/>
        <v>Abs.</v>
      </c>
      <c r="P23" s="6" t="str">
        <f t="shared" si="13"/>
        <v>Abs.</v>
      </c>
      <c r="Q23" s="6" t="str">
        <f t="shared" si="14"/>
        <v>Abs.</v>
      </c>
      <c r="R23" s="117"/>
      <c r="S23" s="6">
        <v>20</v>
      </c>
      <c r="T23" s="173">
        <v>8</v>
      </c>
      <c r="U23" s="173">
        <v>26</v>
      </c>
      <c r="V23" s="6">
        <f t="shared" si="15"/>
        <v>8</v>
      </c>
      <c r="W23" s="6">
        <f t="shared" si="44"/>
        <v>26</v>
      </c>
      <c r="X23" s="6">
        <f t="shared" si="16"/>
        <v>34</v>
      </c>
      <c r="Y23" s="6" t="str">
        <f t="shared" si="17"/>
        <v>F</v>
      </c>
      <c r="Z23" s="6" t="str">
        <f t="shared" si="18"/>
        <v>F</v>
      </c>
      <c r="AA23" s="6"/>
      <c r="AB23" s="6">
        <v>20</v>
      </c>
      <c r="AC23">
        <v>21</v>
      </c>
      <c r="AD23">
        <v>17</v>
      </c>
      <c r="AE23" s="6">
        <f t="shared" si="19"/>
        <v>21</v>
      </c>
      <c r="AF23" s="6">
        <f t="shared" si="20"/>
        <v>17</v>
      </c>
      <c r="AG23" s="6">
        <f t="shared" si="21"/>
        <v>38</v>
      </c>
      <c r="AH23" s="6" t="str">
        <f t="shared" si="22"/>
        <v>F</v>
      </c>
      <c r="AI23" s="6" t="str">
        <f t="shared" si="23"/>
        <v>F</v>
      </c>
      <c r="AJ23" s="6"/>
      <c r="AK23" s="6">
        <v>20</v>
      </c>
      <c r="AL23" s="174">
        <v>16</v>
      </c>
      <c r="AM23" s="174">
        <v>17</v>
      </c>
      <c r="AN23" s="6">
        <f t="shared" si="24"/>
        <v>16</v>
      </c>
      <c r="AO23" s="6">
        <f t="shared" si="45"/>
        <v>17</v>
      </c>
      <c r="AP23" s="6">
        <f t="shared" si="25"/>
        <v>33</v>
      </c>
      <c r="AQ23" s="6" t="str">
        <f t="shared" si="26"/>
        <v>F</v>
      </c>
      <c r="AR23" s="6" t="str">
        <f t="shared" si="27"/>
        <v>F</v>
      </c>
      <c r="AS23" s="6"/>
      <c r="AT23" s="146">
        <v>20</v>
      </c>
      <c r="AU23" s="176">
        <v>16</v>
      </c>
      <c r="AV23" s="176">
        <v>40</v>
      </c>
      <c r="AW23" s="134">
        <f t="shared" si="28"/>
        <v>16</v>
      </c>
      <c r="AX23" s="6">
        <f t="shared" si="29"/>
        <v>40</v>
      </c>
      <c r="AY23" s="6">
        <f t="shared" si="30"/>
        <v>56</v>
      </c>
      <c r="AZ23" s="6" t="str">
        <f t="shared" si="31"/>
        <v>B</v>
      </c>
      <c r="BA23" s="6">
        <f t="shared" si="32"/>
        <v>3</v>
      </c>
      <c r="BB23" s="6"/>
      <c r="BC23" s="6">
        <v>20</v>
      </c>
      <c r="BD23" s="193"/>
      <c r="BE23" s="193"/>
      <c r="BF23" s="193"/>
      <c r="BG23" s="6" t="str">
        <f t="shared" si="33"/>
        <v>Abs.</v>
      </c>
      <c r="BH23" s="6" t="str">
        <f t="shared" si="34"/>
        <v>Abs.</v>
      </c>
      <c r="BI23" s="6" t="str">
        <f t="shared" si="35"/>
        <v>Abs.</v>
      </c>
      <c r="BJ23" s="6" t="str">
        <f t="shared" si="36"/>
        <v>Abs.</v>
      </c>
      <c r="BK23" s="6" t="str">
        <f t="shared" si="37"/>
        <v>Abs.</v>
      </c>
      <c r="BL23" s="6" t="str">
        <f t="shared" si="38"/>
        <v>Abs.</v>
      </c>
      <c r="BM23" s="6"/>
      <c r="BN23" s="11" t="str">
        <f t="shared" si="39"/>
        <v>যুক্তিবিদ্যা</v>
      </c>
      <c r="BO23" s="195">
        <v>2</v>
      </c>
      <c r="BP23" s="195">
        <v>20</v>
      </c>
      <c r="BQ23" s="113">
        <f t="shared" ref="BQ23:BR23" si="63">IF(BP23="","Abs.",BP23)</f>
        <v>20</v>
      </c>
      <c r="BR23" s="6">
        <f t="shared" si="63"/>
        <v>20</v>
      </c>
      <c r="BS23" s="6" t="str">
        <f t="shared" si="41"/>
        <v>F</v>
      </c>
      <c r="BT23" s="6" t="str">
        <f t="shared" si="42"/>
        <v>F</v>
      </c>
    </row>
    <row r="24" spans="1:75" customFormat="1">
      <c r="A24" s="197">
        <v>21</v>
      </c>
      <c r="B24" s="6"/>
      <c r="C24" s="6">
        <v>21</v>
      </c>
      <c r="D24" s="171">
        <v>17</v>
      </c>
      <c r="E24" s="171">
        <v>48</v>
      </c>
      <c r="F24" s="6">
        <f t="shared" si="6"/>
        <v>17</v>
      </c>
      <c r="G24" s="6">
        <f t="shared" si="7"/>
        <v>48</v>
      </c>
      <c r="H24" s="6">
        <f t="shared" si="8"/>
        <v>65</v>
      </c>
      <c r="I24" s="6" t="str">
        <f t="shared" si="9"/>
        <v>A-</v>
      </c>
      <c r="J24" s="6">
        <f t="shared" si="10"/>
        <v>3.5</v>
      </c>
      <c r="K24" s="104"/>
      <c r="L24" s="6">
        <v>21</v>
      </c>
      <c r="M24" s="172">
        <v>15</v>
      </c>
      <c r="N24" s="113">
        <f t="shared" si="11"/>
        <v>15</v>
      </c>
      <c r="O24" s="6">
        <f t="shared" si="12"/>
        <v>15</v>
      </c>
      <c r="P24" s="6" t="str">
        <f t="shared" si="13"/>
        <v>F</v>
      </c>
      <c r="Q24" s="6" t="str">
        <f t="shared" si="14"/>
        <v>F</v>
      </c>
      <c r="R24" s="117"/>
      <c r="S24" s="6">
        <v>21</v>
      </c>
      <c r="T24" s="173">
        <v>7</v>
      </c>
      <c r="U24" s="173">
        <v>29</v>
      </c>
      <c r="V24" s="6">
        <f t="shared" si="15"/>
        <v>7</v>
      </c>
      <c r="W24" s="6">
        <f t="shared" si="44"/>
        <v>29</v>
      </c>
      <c r="X24" s="6">
        <f t="shared" si="16"/>
        <v>36</v>
      </c>
      <c r="Y24" s="6" t="str">
        <f t="shared" si="17"/>
        <v>F</v>
      </c>
      <c r="Z24" s="6" t="str">
        <f t="shared" si="18"/>
        <v>F</v>
      </c>
      <c r="AA24" s="6"/>
      <c r="AB24" s="6">
        <v>21</v>
      </c>
      <c r="AC24">
        <v>21</v>
      </c>
      <c r="AD24">
        <v>23</v>
      </c>
      <c r="AE24" s="6">
        <f t="shared" si="19"/>
        <v>21</v>
      </c>
      <c r="AF24" s="6">
        <f t="shared" si="20"/>
        <v>23</v>
      </c>
      <c r="AG24" s="6">
        <f t="shared" si="21"/>
        <v>44</v>
      </c>
      <c r="AH24" s="6" t="str">
        <f t="shared" si="22"/>
        <v>C</v>
      </c>
      <c r="AI24" s="6">
        <f t="shared" si="23"/>
        <v>2</v>
      </c>
      <c r="AJ24" s="6"/>
      <c r="AK24" s="6">
        <v>21</v>
      </c>
      <c r="AL24" s="174">
        <v>16</v>
      </c>
      <c r="AM24" s="174">
        <v>36</v>
      </c>
      <c r="AN24" s="6">
        <f t="shared" si="24"/>
        <v>16</v>
      </c>
      <c r="AO24" s="6">
        <f t="shared" si="45"/>
        <v>36</v>
      </c>
      <c r="AP24" s="6">
        <f t="shared" si="25"/>
        <v>52</v>
      </c>
      <c r="AQ24" s="6" t="str">
        <f t="shared" si="26"/>
        <v>B</v>
      </c>
      <c r="AR24" s="6">
        <f t="shared" si="27"/>
        <v>3</v>
      </c>
      <c r="AS24" s="6"/>
      <c r="AT24" s="146">
        <v>21</v>
      </c>
      <c r="AU24" s="176">
        <v>14</v>
      </c>
      <c r="AV24" s="176">
        <v>32</v>
      </c>
      <c r="AW24" s="134">
        <f t="shared" si="28"/>
        <v>14</v>
      </c>
      <c r="AX24" s="6">
        <f t="shared" si="29"/>
        <v>32</v>
      </c>
      <c r="AY24" s="6">
        <f t="shared" si="30"/>
        <v>46</v>
      </c>
      <c r="AZ24" s="6" t="str">
        <f t="shared" si="31"/>
        <v>C</v>
      </c>
      <c r="BA24" s="6">
        <f t="shared" si="32"/>
        <v>2</v>
      </c>
      <c r="BB24" s="6"/>
      <c r="BC24" s="6">
        <v>21</v>
      </c>
      <c r="BD24" s="193">
        <v>8</v>
      </c>
      <c r="BE24" s="193">
        <v>17</v>
      </c>
      <c r="BF24" s="193">
        <v>15</v>
      </c>
      <c r="BG24" s="6">
        <f t="shared" si="33"/>
        <v>8</v>
      </c>
      <c r="BH24" s="6">
        <f t="shared" si="34"/>
        <v>17</v>
      </c>
      <c r="BI24" s="6">
        <f t="shared" si="35"/>
        <v>15</v>
      </c>
      <c r="BJ24" s="6">
        <f t="shared" si="36"/>
        <v>40</v>
      </c>
      <c r="BK24" s="6" t="str">
        <f t="shared" si="37"/>
        <v>C</v>
      </c>
      <c r="BL24" s="6">
        <f t="shared" si="38"/>
        <v>2</v>
      </c>
      <c r="BM24" s="6"/>
      <c r="BN24" s="11" t="str">
        <f t="shared" si="39"/>
        <v>যুক্তিবিদ্যা</v>
      </c>
      <c r="BO24" s="195">
        <v>2</v>
      </c>
      <c r="BP24" s="195">
        <v>21</v>
      </c>
      <c r="BQ24" s="113">
        <f t="shared" ref="BQ24:BR24" si="64">IF(BP24="","Abs.",BP24)</f>
        <v>21</v>
      </c>
      <c r="BR24" s="6">
        <f t="shared" si="64"/>
        <v>21</v>
      </c>
      <c r="BS24" s="6" t="str">
        <f t="shared" si="41"/>
        <v>F</v>
      </c>
      <c r="BT24" s="6" t="str">
        <f t="shared" si="42"/>
        <v>F</v>
      </c>
    </row>
    <row r="25" spans="1:75" customFormat="1">
      <c r="A25" s="197">
        <v>22</v>
      </c>
      <c r="B25" s="6"/>
      <c r="C25" s="6">
        <v>22</v>
      </c>
      <c r="D25" s="171">
        <v>11</v>
      </c>
      <c r="E25" s="171">
        <v>42</v>
      </c>
      <c r="F25" s="6">
        <f t="shared" si="6"/>
        <v>11</v>
      </c>
      <c r="G25" s="6">
        <f t="shared" si="7"/>
        <v>42</v>
      </c>
      <c r="H25" s="6">
        <f t="shared" si="8"/>
        <v>53</v>
      </c>
      <c r="I25" s="6" t="str">
        <f t="shared" si="9"/>
        <v>B</v>
      </c>
      <c r="J25" s="6">
        <f t="shared" si="10"/>
        <v>3</v>
      </c>
      <c r="K25" s="104"/>
      <c r="L25" s="6">
        <v>22</v>
      </c>
      <c r="M25" s="172">
        <v>33</v>
      </c>
      <c r="N25" s="113">
        <f t="shared" si="11"/>
        <v>33</v>
      </c>
      <c r="O25" s="6">
        <f t="shared" si="12"/>
        <v>33</v>
      </c>
      <c r="P25" s="6" t="str">
        <f t="shared" si="13"/>
        <v>D</v>
      </c>
      <c r="Q25" s="6">
        <f t="shared" si="14"/>
        <v>1</v>
      </c>
      <c r="R25" s="117"/>
      <c r="S25" s="6">
        <v>22</v>
      </c>
      <c r="T25" s="173">
        <v>7</v>
      </c>
      <c r="U25" s="173">
        <v>23</v>
      </c>
      <c r="V25" s="6">
        <f t="shared" si="15"/>
        <v>7</v>
      </c>
      <c r="W25" s="6">
        <f t="shared" si="44"/>
        <v>23</v>
      </c>
      <c r="X25" s="6">
        <f t="shared" si="16"/>
        <v>30</v>
      </c>
      <c r="Y25" s="6" t="str">
        <f t="shared" si="17"/>
        <v>F</v>
      </c>
      <c r="Z25" s="6" t="str">
        <f t="shared" si="18"/>
        <v>F</v>
      </c>
      <c r="AA25" s="6"/>
      <c r="AB25" s="6">
        <v>22</v>
      </c>
      <c r="AC25">
        <v>10</v>
      </c>
      <c r="AD25">
        <v>10</v>
      </c>
      <c r="AE25" s="6">
        <f t="shared" si="19"/>
        <v>10</v>
      </c>
      <c r="AF25" s="6">
        <f t="shared" si="20"/>
        <v>10</v>
      </c>
      <c r="AG25" s="6">
        <f t="shared" si="21"/>
        <v>20</v>
      </c>
      <c r="AH25" s="6" t="str">
        <f t="shared" si="22"/>
        <v>F</v>
      </c>
      <c r="AI25" s="6" t="str">
        <f t="shared" si="23"/>
        <v>F</v>
      </c>
      <c r="AJ25" s="6"/>
      <c r="AK25" s="6">
        <v>22</v>
      </c>
      <c r="AL25" s="174">
        <v>13</v>
      </c>
      <c r="AM25" s="174">
        <v>20</v>
      </c>
      <c r="AN25" s="6">
        <f t="shared" si="24"/>
        <v>13</v>
      </c>
      <c r="AO25" s="6">
        <f t="shared" si="45"/>
        <v>20</v>
      </c>
      <c r="AP25" s="6">
        <f t="shared" si="25"/>
        <v>33</v>
      </c>
      <c r="AQ25" s="6" t="str">
        <f t="shared" si="26"/>
        <v>F</v>
      </c>
      <c r="AR25" s="6" t="str">
        <f t="shared" si="27"/>
        <v>F</v>
      </c>
      <c r="AS25" s="6"/>
      <c r="AT25" s="146">
        <v>22</v>
      </c>
      <c r="AU25" s="176">
        <v>9</v>
      </c>
      <c r="AV25" s="176">
        <v>1</v>
      </c>
      <c r="AW25" s="134">
        <f t="shared" si="28"/>
        <v>9</v>
      </c>
      <c r="AX25" s="6">
        <f t="shared" si="29"/>
        <v>1</v>
      </c>
      <c r="AY25" s="6">
        <f t="shared" si="30"/>
        <v>10</v>
      </c>
      <c r="AZ25" s="6" t="str">
        <f t="shared" si="31"/>
        <v>F</v>
      </c>
      <c r="BA25" s="6" t="str">
        <f t="shared" si="32"/>
        <v>F</v>
      </c>
      <c r="BB25" s="6"/>
      <c r="BC25" s="6">
        <v>22</v>
      </c>
      <c r="BD25" s="193">
        <v>10</v>
      </c>
      <c r="BE25" s="193">
        <v>8</v>
      </c>
      <c r="BF25" s="193">
        <v>15</v>
      </c>
      <c r="BG25" s="6">
        <f t="shared" si="33"/>
        <v>10</v>
      </c>
      <c r="BH25" s="6">
        <f t="shared" si="34"/>
        <v>8</v>
      </c>
      <c r="BI25" s="6">
        <f t="shared" si="35"/>
        <v>15</v>
      </c>
      <c r="BJ25" s="6">
        <f t="shared" si="36"/>
        <v>33</v>
      </c>
      <c r="BK25" s="6" t="str">
        <f t="shared" si="37"/>
        <v>F</v>
      </c>
      <c r="BL25" s="6" t="str">
        <f t="shared" si="38"/>
        <v>F</v>
      </c>
      <c r="BM25" s="6"/>
      <c r="BN25" s="11" t="str">
        <f t="shared" si="39"/>
        <v>যুক্তিবিদ্যা</v>
      </c>
      <c r="BO25" s="195">
        <v>2</v>
      </c>
      <c r="BP25" s="195">
        <v>22</v>
      </c>
      <c r="BQ25" s="113">
        <f t="shared" ref="BQ25:BR25" si="65">IF(BP25="","Abs.",BP25)</f>
        <v>22</v>
      </c>
      <c r="BR25" s="6">
        <f t="shared" si="65"/>
        <v>22</v>
      </c>
      <c r="BS25" s="6" t="str">
        <f t="shared" si="41"/>
        <v>F</v>
      </c>
      <c r="BT25" s="6" t="str">
        <f t="shared" si="42"/>
        <v>F</v>
      </c>
    </row>
    <row r="26" spans="1:75" customFormat="1">
      <c r="A26" s="197">
        <v>23</v>
      </c>
      <c r="B26" s="6"/>
      <c r="C26" s="6">
        <v>23</v>
      </c>
      <c r="D26" s="171">
        <v>8</v>
      </c>
      <c r="E26" s="171">
        <v>32</v>
      </c>
      <c r="F26" s="6">
        <f t="shared" si="6"/>
        <v>8</v>
      </c>
      <c r="G26" s="6">
        <f t="shared" si="7"/>
        <v>32</v>
      </c>
      <c r="H26" s="6">
        <f t="shared" si="8"/>
        <v>40</v>
      </c>
      <c r="I26" s="6" t="str">
        <f t="shared" si="9"/>
        <v>C</v>
      </c>
      <c r="J26" s="6">
        <f t="shared" si="10"/>
        <v>2</v>
      </c>
      <c r="K26" s="104"/>
      <c r="L26" s="6">
        <v>23</v>
      </c>
      <c r="M26" s="172">
        <v>16</v>
      </c>
      <c r="N26" s="113">
        <f t="shared" si="11"/>
        <v>16</v>
      </c>
      <c r="O26" s="6">
        <f t="shared" si="12"/>
        <v>16</v>
      </c>
      <c r="P26" s="6" t="str">
        <f t="shared" si="13"/>
        <v>F</v>
      </c>
      <c r="Q26" s="6" t="str">
        <f t="shared" si="14"/>
        <v>F</v>
      </c>
      <c r="R26" s="117"/>
      <c r="S26" s="6">
        <v>23</v>
      </c>
      <c r="T26" s="173">
        <v>10</v>
      </c>
      <c r="U26" s="173">
        <v>15</v>
      </c>
      <c r="V26" s="6">
        <f t="shared" si="15"/>
        <v>10</v>
      </c>
      <c r="W26" s="6">
        <f t="shared" si="44"/>
        <v>15</v>
      </c>
      <c r="X26" s="6">
        <f t="shared" si="16"/>
        <v>25</v>
      </c>
      <c r="Y26" s="6" t="str">
        <f t="shared" si="17"/>
        <v>F</v>
      </c>
      <c r="Z26" s="6" t="str">
        <f t="shared" si="18"/>
        <v>F</v>
      </c>
      <c r="AA26" s="6"/>
      <c r="AB26" s="6">
        <v>23</v>
      </c>
      <c r="AC26">
        <v>12</v>
      </c>
      <c r="AD26">
        <v>15</v>
      </c>
      <c r="AE26" s="6">
        <f t="shared" si="19"/>
        <v>12</v>
      </c>
      <c r="AF26" s="6">
        <f t="shared" si="20"/>
        <v>15</v>
      </c>
      <c r="AG26" s="6">
        <f t="shared" si="21"/>
        <v>27</v>
      </c>
      <c r="AH26" s="6" t="str">
        <f t="shared" si="22"/>
        <v>F</v>
      </c>
      <c r="AI26" s="6" t="str">
        <f t="shared" si="23"/>
        <v>F</v>
      </c>
      <c r="AJ26" s="6"/>
      <c r="AK26" s="6">
        <v>23</v>
      </c>
      <c r="AL26" s="174">
        <v>15</v>
      </c>
      <c r="AM26" s="174">
        <v>20</v>
      </c>
      <c r="AN26" s="6">
        <f t="shared" si="24"/>
        <v>15</v>
      </c>
      <c r="AO26" s="6">
        <f t="shared" si="45"/>
        <v>20</v>
      </c>
      <c r="AP26" s="6">
        <f t="shared" si="25"/>
        <v>35</v>
      </c>
      <c r="AQ26" s="6" t="str">
        <f t="shared" si="26"/>
        <v>F</v>
      </c>
      <c r="AR26" s="6" t="str">
        <f t="shared" si="27"/>
        <v>F</v>
      </c>
      <c r="AS26" s="6"/>
      <c r="AT26" s="146">
        <v>23</v>
      </c>
      <c r="AU26" s="176">
        <v>14</v>
      </c>
      <c r="AV26" s="176">
        <v>1</v>
      </c>
      <c r="AW26" s="134">
        <f t="shared" si="28"/>
        <v>14</v>
      </c>
      <c r="AX26" s="6">
        <f t="shared" si="29"/>
        <v>1</v>
      </c>
      <c r="AY26" s="6">
        <f t="shared" si="30"/>
        <v>15</v>
      </c>
      <c r="AZ26" s="6" t="str">
        <f t="shared" si="31"/>
        <v>F</v>
      </c>
      <c r="BA26" s="6" t="str">
        <f t="shared" si="32"/>
        <v>F</v>
      </c>
      <c r="BB26" s="6"/>
      <c r="BC26" s="6">
        <v>23</v>
      </c>
      <c r="BD26" s="193">
        <v>8</v>
      </c>
      <c r="BE26" s="193">
        <v>7</v>
      </c>
      <c r="BF26" s="193"/>
      <c r="BG26" s="6">
        <f t="shared" si="33"/>
        <v>8</v>
      </c>
      <c r="BH26" s="6">
        <f t="shared" si="34"/>
        <v>7</v>
      </c>
      <c r="BI26" s="6" t="str">
        <f t="shared" si="35"/>
        <v>Abs.</v>
      </c>
      <c r="BJ26" s="6" t="str">
        <f t="shared" si="36"/>
        <v>Abs.</v>
      </c>
      <c r="BK26" s="6" t="str">
        <f t="shared" si="37"/>
        <v>Abs.</v>
      </c>
      <c r="BL26" s="6" t="str">
        <f t="shared" si="38"/>
        <v>Abs.</v>
      </c>
      <c r="BM26" s="6"/>
      <c r="BN26" s="11" t="str">
        <f t="shared" si="39"/>
        <v>যুক্তিবিদ্যা</v>
      </c>
      <c r="BO26" s="195">
        <v>2</v>
      </c>
      <c r="BP26" s="195">
        <v>23</v>
      </c>
      <c r="BQ26" s="113">
        <f t="shared" ref="BQ26:BR26" si="66">IF(BP26="","Abs.",BP26)</f>
        <v>23</v>
      </c>
      <c r="BR26" s="6">
        <f t="shared" si="66"/>
        <v>23</v>
      </c>
      <c r="BS26" s="6" t="str">
        <f t="shared" si="41"/>
        <v>F</v>
      </c>
      <c r="BT26" s="6" t="str">
        <f t="shared" si="42"/>
        <v>F</v>
      </c>
    </row>
    <row r="27" spans="1:75" customFormat="1">
      <c r="A27" s="197">
        <v>24</v>
      </c>
      <c r="B27" s="6"/>
      <c r="C27" s="6">
        <v>24</v>
      </c>
      <c r="D27" s="171">
        <v>8</v>
      </c>
      <c r="E27" s="171">
        <v>48</v>
      </c>
      <c r="F27" s="6">
        <f t="shared" si="6"/>
        <v>8</v>
      </c>
      <c r="G27" s="6">
        <f t="shared" si="7"/>
        <v>48</v>
      </c>
      <c r="H27" s="6">
        <f t="shared" si="8"/>
        <v>56</v>
      </c>
      <c r="I27" s="6" t="str">
        <f t="shared" si="9"/>
        <v>B</v>
      </c>
      <c r="J27" s="6">
        <f t="shared" si="10"/>
        <v>3</v>
      </c>
      <c r="K27" s="104"/>
      <c r="L27" s="6">
        <v>24</v>
      </c>
      <c r="M27" s="172">
        <v>61</v>
      </c>
      <c r="N27" s="113">
        <f t="shared" si="11"/>
        <v>61</v>
      </c>
      <c r="O27" s="6">
        <f t="shared" si="12"/>
        <v>61</v>
      </c>
      <c r="P27" s="6" t="str">
        <f t="shared" si="13"/>
        <v>A-</v>
      </c>
      <c r="Q27" s="6">
        <f t="shared" si="14"/>
        <v>3.5</v>
      </c>
      <c r="R27" s="117"/>
      <c r="S27" s="6">
        <v>24</v>
      </c>
      <c r="T27" s="173">
        <v>11</v>
      </c>
      <c r="U27" s="173">
        <v>31</v>
      </c>
      <c r="V27" s="6">
        <f t="shared" si="15"/>
        <v>11</v>
      </c>
      <c r="W27" s="6">
        <f t="shared" si="44"/>
        <v>31</v>
      </c>
      <c r="X27" s="6">
        <f t="shared" si="16"/>
        <v>42</v>
      </c>
      <c r="Y27" s="6" t="str">
        <f t="shared" si="17"/>
        <v>C</v>
      </c>
      <c r="Z27" s="6">
        <f t="shared" si="18"/>
        <v>2</v>
      </c>
      <c r="AA27" s="6"/>
      <c r="AB27" s="6">
        <v>24</v>
      </c>
      <c r="AC27">
        <v>19</v>
      </c>
      <c r="AD27">
        <v>18</v>
      </c>
      <c r="AE27" s="6">
        <f t="shared" si="19"/>
        <v>19</v>
      </c>
      <c r="AF27" s="6">
        <f t="shared" si="20"/>
        <v>18</v>
      </c>
      <c r="AG27" s="6">
        <f t="shared" si="21"/>
        <v>37</v>
      </c>
      <c r="AH27" s="6" t="str">
        <f t="shared" si="22"/>
        <v>F</v>
      </c>
      <c r="AI27" s="6" t="str">
        <f t="shared" si="23"/>
        <v>F</v>
      </c>
      <c r="AJ27" s="6"/>
      <c r="AK27" s="6">
        <v>24</v>
      </c>
      <c r="AL27" s="174">
        <v>11</v>
      </c>
      <c r="AM27" s="174">
        <v>28</v>
      </c>
      <c r="AN27" s="6">
        <f t="shared" si="24"/>
        <v>11</v>
      </c>
      <c r="AO27" s="6">
        <f t="shared" si="45"/>
        <v>28</v>
      </c>
      <c r="AP27" s="6">
        <f t="shared" si="25"/>
        <v>39</v>
      </c>
      <c r="AQ27" s="6" t="str">
        <f t="shared" si="26"/>
        <v>D</v>
      </c>
      <c r="AR27" s="6">
        <f t="shared" si="27"/>
        <v>1</v>
      </c>
      <c r="AS27" s="6"/>
      <c r="AT27" s="146">
        <v>24</v>
      </c>
      <c r="AU27" s="176">
        <v>14</v>
      </c>
      <c r="AV27" s="176">
        <v>8</v>
      </c>
      <c r="AW27" s="134">
        <f t="shared" si="28"/>
        <v>14</v>
      </c>
      <c r="AX27" s="6">
        <f t="shared" si="29"/>
        <v>8</v>
      </c>
      <c r="AY27" s="6">
        <f t="shared" si="30"/>
        <v>22</v>
      </c>
      <c r="AZ27" s="6" t="str">
        <f t="shared" si="31"/>
        <v>F</v>
      </c>
      <c r="BA27" s="6" t="str">
        <f t="shared" si="32"/>
        <v>F</v>
      </c>
      <c r="BB27" s="6"/>
      <c r="BC27" s="6">
        <v>24</v>
      </c>
      <c r="BD27" s="193">
        <v>8</v>
      </c>
      <c r="BE27" s="193">
        <v>17</v>
      </c>
      <c r="BF27" s="193">
        <v>17</v>
      </c>
      <c r="BG27" s="6">
        <f t="shared" si="33"/>
        <v>8</v>
      </c>
      <c r="BH27" s="6">
        <f t="shared" si="34"/>
        <v>17</v>
      </c>
      <c r="BI27" s="6">
        <f t="shared" si="35"/>
        <v>17</v>
      </c>
      <c r="BJ27" s="6">
        <f t="shared" si="36"/>
        <v>42</v>
      </c>
      <c r="BK27" s="6" t="str">
        <f t="shared" si="37"/>
        <v>C</v>
      </c>
      <c r="BL27" s="6">
        <f t="shared" si="38"/>
        <v>2</v>
      </c>
      <c r="BM27" s="6"/>
      <c r="BN27" s="11" t="str">
        <f t="shared" si="39"/>
        <v>যুক্তিবিদ্যা</v>
      </c>
      <c r="BO27" s="195">
        <v>2</v>
      </c>
      <c r="BP27" s="195">
        <v>24</v>
      </c>
      <c r="BQ27" s="113">
        <f t="shared" ref="BQ27:BR27" si="67">IF(BP27="","Abs.",BP27)</f>
        <v>24</v>
      </c>
      <c r="BR27" s="6">
        <f t="shared" si="67"/>
        <v>24</v>
      </c>
      <c r="BS27" s="6" t="str">
        <f t="shared" si="41"/>
        <v>F</v>
      </c>
      <c r="BT27" s="6" t="str">
        <f t="shared" si="42"/>
        <v>F</v>
      </c>
    </row>
    <row r="28" spans="1:75" customFormat="1">
      <c r="A28" s="197">
        <v>25</v>
      </c>
      <c r="B28" s="6"/>
      <c r="C28" s="6">
        <v>25</v>
      </c>
      <c r="D28" s="171">
        <v>12</v>
      </c>
      <c r="E28" s="171">
        <v>44</v>
      </c>
      <c r="F28" s="6">
        <f t="shared" si="6"/>
        <v>12</v>
      </c>
      <c r="G28" s="6">
        <f t="shared" si="7"/>
        <v>44</v>
      </c>
      <c r="H28" s="6">
        <f t="shared" si="8"/>
        <v>56</v>
      </c>
      <c r="I28" s="6" t="str">
        <f t="shared" si="9"/>
        <v>B</v>
      </c>
      <c r="J28" s="6">
        <f t="shared" si="10"/>
        <v>3</v>
      </c>
      <c r="K28" s="104"/>
      <c r="L28" s="6">
        <v>25</v>
      </c>
      <c r="M28" s="172">
        <v>33</v>
      </c>
      <c r="N28" s="113">
        <f t="shared" si="11"/>
        <v>33</v>
      </c>
      <c r="O28" s="6">
        <f t="shared" si="12"/>
        <v>33</v>
      </c>
      <c r="P28" s="6" t="str">
        <f t="shared" si="13"/>
        <v>D</v>
      </c>
      <c r="Q28" s="6">
        <f t="shared" si="14"/>
        <v>1</v>
      </c>
      <c r="R28" s="117"/>
      <c r="S28" s="6">
        <v>25</v>
      </c>
      <c r="T28" s="173">
        <v>15</v>
      </c>
      <c r="U28" s="173">
        <v>23</v>
      </c>
      <c r="V28" s="6">
        <f t="shared" si="15"/>
        <v>15</v>
      </c>
      <c r="W28" s="6">
        <f t="shared" si="44"/>
        <v>23</v>
      </c>
      <c r="X28" s="6">
        <f t="shared" si="16"/>
        <v>38</v>
      </c>
      <c r="Y28" s="6" t="str">
        <f t="shared" si="17"/>
        <v>D</v>
      </c>
      <c r="Z28" s="6">
        <f t="shared" si="18"/>
        <v>1</v>
      </c>
      <c r="AA28" s="6"/>
      <c r="AB28" s="6">
        <v>25</v>
      </c>
      <c r="AC28">
        <v>19</v>
      </c>
      <c r="AD28">
        <v>23</v>
      </c>
      <c r="AE28" s="6">
        <f t="shared" si="19"/>
        <v>19</v>
      </c>
      <c r="AF28" s="6">
        <f t="shared" si="20"/>
        <v>23</v>
      </c>
      <c r="AG28" s="6">
        <f t="shared" si="21"/>
        <v>42</v>
      </c>
      <c r="AH28" s="6" t="str">
        <f t="shared" si="22"/>
        <v>C</v>
      </c>
      <c r="AI28" s="6">
        <f t="shared" si="23"/>
        <v>2</v>
      </c>
      <c r="AJ28" s="6"/>
      <c r="AK28" s="6">
        <v>25</v>
      </c>
      <c r="AL28" s="174">
        <v>17</v>
      </c>
      <c r="AM28" s="174">
        <v>27</v>
      </c>
      <c r="AN28" s="6">
        <f t="shared" si="24"/>
        <v>17</v>
      </c>
      <c r="AO28" s="6">
        <f t="shared" si="45"/>
        <v>27</v>
      </c>
      <c r="AP28" s="6">
        <f t="shared" si="25"/>
        <v>44</v>
      </c>
      <c r="AQ28" s="6" t="str">
        <f t="shared" si="26"/>
        <v>C</v>
      </c>
      <c r="AR28" s="6">
        <f t="shared" si="27"/>
        <v>2</v>
      </c>
      <c r="AS28" s="6"/>
      <c r="AT28" s="146">
        <v>25</v>
      </c>
      <c r="AU28" s="176">
        <v>18</v>
      </c>
      <c r="AV28" s="176">
        <v>14</v>
      </c>
      <c r="AW28" s="134">
        <f t="shared" si="28"/>
        <v>18</v>
      </c>
      <c r="AX28" s="6">
        <f t="shared" si="29"/>
        <v>14</v>
      </c>
      <c r="AY28" s="6">
        <f t="shared" si="30"/>
        <v>32</v>
      </c>
      <c r="AZ28" s="6" t="str">
        <f t="shared" si="31"/>
        <v>F</v>
      </c>
      <c r="BA28" s="6" t="str">
        <f t="shared" si="32"/>
        <v>F</v>
      </c>
      <c r="BB28" s="6"/>
      <c r="BC28" s="6">
        <v>25</v>
      </c>
      <c r="BD28" s="193">
        <v>14</v>
      </c>
      <c r="BE28" s="193">
        <v>17</v>
      </c>
      <c r="BF28" s="193">
        <v>17</v>
      </c>
      <c r="BG28" s="6">
        <f t="shared" si="33"/>
        <v>14</v>
      </c>
      <c r="BH28" s="6">
        <f t="shared" si="34"/>
        <v>17</v>
      </c>
      <c r="BI28" s="6">
        <f t="shared" si="35"/>
        <v>17</v>
      </c>
      <c r="BJ28" s="6">
        <f t="shared" si="36"/>
        <v>48</v>
      </c>
      <c r="BK28" s="6" t="str">
        <f t="shared" si="37"/>
        <v>C</v>
      </c>
      <c r="BL28" s="6">
        <f t="shared" si="38"/>
        <v>2</v>
      </c>
      <c r="BM28" s="6"/>
      <c r="BN28" s="11" t="str">
        <f t="shared" si="39"/>
        <v>যুক্তিবিদ্যা</v>
      </c>
      <c r="BO28" s="195">
        <v>2</v>
      </c>
      <c r="BP28" s="195">
        <v>25</v>
      </c>
      <c r="BQ28" s="113">
        <f t="shared" ref="BQ28:BR28" si="68">IF(BP28="","Abs.",BP28)</f>
        <v>25</v>
      </c>
      <c r="BR28" s="6">
        <f t="shared" si="68"/>
        <v>25</v>
      </c>
      <c r="BS28" s="6" t="str">
        <f t="shared" si="41"/>
        <v>F</v>
      </c>
      <c r="BT28" s="6" t="str">
        <f t="shared" si="42"/>
        <v>F</v>
      </c>
    </row>
    <row r="29" spans="1:75" customFormat="1">
      <c r="A29" s="197">
        <v>26</v>
      </c>
      <c r="B29" s="6"/>
      <c r="C29" s="6">
        <v>26</v>
      </c>
      <c r="D29" s="171">
        <v>14</v>
      </c>
      <c r="E29" s="171">
        <v>66</v>
      </c>
      <c r="F29" s="6">
        <f t="shared" si="6"/>
        <v>14</v>
      </c>
      <c r="G29" s="6">
        <f t="shared" si="7"/>
        <v>66</v>
      </c>
      <c r="H29" s="6">
        <f t="shared" si="8"/>
        <v>80</v>
      </c>
      <c r="I29" s="6" t="str">
        <f t="shared" si="9"/>
        <v>A+</v>
      </c>
      <c r="J29" s="6">
        <f t="shared" si="10"/>
        <v>5</v>
      </c>
      <c r="K29" s="104"/>
      <c r="L29" s="6">
        <v>26</v>
      </c>
      <c r="M29" s="172">
        <v>78</v>
      </c>
      <c r="N29" s="113">
        <f t="shared" si="11"/>
        <v>78</v>
      </c>
      <c r="O29" s="6">
        <f t="shared" si="12"/>
        <v>78</v>
      </c>
      <c r="P29" s="6" t="str">
        <f t="shared" si="13"/>
        <v>A</v>
      </c>
      <c r="Q29" s="6">
        <f t="shared" si="14"/>
        <v>4</v>
      </c>
      <c r="R29" s="117"/>
      <c r="S29" s="6">
        <v>26</v>
      </c>
      <c r="T29" s="173">
        <v>16</v>
      </c>
      <c r="U29" s="173">
        <v>45</v>
      </c>
      <c r="V29" s="6">
        <f t="shared" si="15"/>
        <v>16</v>
      </c>
      <c r="W29" s="6">
        <f t="shared" si="44"/>
        <v>45</v>
      </c>
      <c r="X29" s="6">
        <f t="shared" si="16"/>
        <v>61</v>
      </c>
      <c r="Y29" s="6" t="str">
        <f t="shared" si="17"/>
        <v>A-</v>
      </c>
      <c r="Z29" s="6">
        <f t="shared" si="18"/>
        <v>3.5</v>
      </c>
      <c r="AA29" s="6"/>
      <c r="AB29" s="6">
        <v>26</v>
      </c>
      <c r="AC29">
        <v>20</v>
      </c>
      <c r="AD29">
        <v>35</v>
      </c>
      <c r="AE29" s="6">
        <f t="shared" si="19"/>
        <v>20</v>
      </c>
      <c r="AF29" s="6">
        <f>IF(AD29&gt;70,"N/A",IF(AD29="","Abs.",AD29))</f>
        <v>35</v>
      </c>
      <c r="AG29" s="6">
        <f t="shared" si="21"/>
        <v>55</v>
      </c>
      <c r="AH29" s="6" t="str">
        <f t="shared" si="22"/>
        <v>B</v>
      </c>
      <c r="AI29" s="6">
        <f t="shared" si="23"/>
        <v>3</v>
      </c>
      <c r="AJ29" s="6"/>
      <c r="AK29" s="6">
        <v>26</v>
      </c>
      <c r="AL29" s="174">
        <v>19</v>
      </c>
      <c r="AM29" s="174">
        <v>53</v>
      </c>
      <c r="AN29" s="6">
        <f t="shared" si="24"/>
        <v>19</v>
      </c>
      <c r="AO29" s="6">
        <f t="shared" si="45"/>
        <v>53</v>
      </c>
      <c r="AP29" s="6">
        <f t="shared" si="25"/>
        <v>72</v>
      </c>
      <c r="AQ29" s="6" t="str">
        <f t="shared" si="26"/>
        <v>A</v>
      </c>
      <c r="AR29" s="6">
        <f t="shared" si="27"/>
        <v>4</v>
      </c>
      <c r="AS29" s="6"/>
      <c r="AT29" s="146">
        <v>26</v>
      </c>
      <c r="AU29" s="176">
        <v>20</v>
      </c>
      <c r="AV29" s="176">
        <v>50</v>
      </c>
      <c r="AW29" s="134">
        <f t="shared" si="28"/>
        <v>20</v>
      </c>
      <c r="AX29" s="6">
        <f t="shared" si="29"/>
        <v>50</v>
      </c>
      <c r="AY29" s="6">
        <f t="shared" si="30"/>
        <v>70</v>
      </c>
      <c r="AZ29" s="6" t="str">
        <f t="shared" si="31"/>
        <v>A</v>
      </c>
      <c r="BA29" s="6">
        <f t="shared" si="32"/>
        <v>4</v>
      </c>
      <c r="BB29" s="6"/>
      <c r="BC29" s="6">
        <v>26</v>
      </c>
      <c r="BD29" s="193">
        <v>14</v>
      </c>
      <c r="BE29" s="193">
        <v>24</v>
      </c>
      <c r="BF29" s="193">
        <v>15</v>
      </c>
      <c r="BG29" s="6">
        <f t="shared" si="33"/>
        <v>14</v>
      </c>
      <c r="BH29" s="6">
        <f t="shared" si="34"/>
        <v>24</v>
      </c>
      <c r="BI29" s="6">
        <f t="shared" si="35"/>
        <v>15</v>
      </c>
      <c r="BJ29" s="6">
        <f t="shared" si="36"/>
        <v>53</v>
      </c>
      <c r="BK29" s="6" t="str">
        <f t="shared" si="37"/>
        <v>B</v>
      </c>
      <c r="BL29" s="6">
        <f t="shared" si="38"/>
        <v>3</v>
      </c>
      <c r="BM29" s="6"/>
      <c r="BN29" s="11" t="str">
        <f t="shared" si="39"/>
        <v>যুক্তিবিদ্যা</v>
      </c>
      <c r="BO29" s="195">
        <v>2</v>
      </c>
      <c r="BP29" s="195">
        <v>26</v>
      </c>
      <c r="BQ29" s="113">
        <f t="shared" ref="BQ29:BR29" si="69">IF(BP29="","Abs.",BP29)</f>
        <v>26</v>
      </c>
      <c r="BR29" s="6">
        <f t="shared" si="69"/>
        <v>26</v>
      </c>
      <c r="BS29" s="6" t="str">
        <f t="shared" si="41"/>
        <v>F</v>
      </c>
      <c r="BT29" s="6" t="str">
        <f t="shared" si="42"/>
        <v>F</v>
      </c>
    </row>
    <row r="30" spans="1:75" customFormat="1">
      <c r="A30" s="197">
        <v>27</v>
      </c>
      <c r="B30" s="6"/>
      <c r="C30" s="6">
        <v>27</v>
      </c>
      <c r="D30" s="171">
        <v>13</v>
      </c>
      <c r="E30" s="171">
        <v>42</v>
      </c>
      <c r="F30" s="6">
        <f t="shared" si="6"/>
        <v>13</v>
      </c>
      <c r="G30" s="6">
        <f t="shared" si="7"/>
        <v>42</v>
      </c>
      <c r="H30" s="6">
        <f t="shared" si="8"/>
        <v>55</v>
      </c>
      <c r="I30" s="6" t="str">
        <f t="shared" si="9"/>
        <v>B</v>
      </c>
      <c r="J30" s="6">
        <f t="shared" si="10"/>
        <v>3</v>
      </c>
      <c r="K30" s="104"/>
      <c r="L30" s="6">
        <v>27</v>
      </c>
      <c r="M30" s="172">
        <v>17</v>
      </c>
      <c r="N30" s="113">
        <f t="shared" si="11"/>
        <v>17</v>
      </c>
      <c r="O30" s="6">
        <f t="shared" si="12"/>
        <v>17</v>
      </c>
      <c r="P30" s="6" t="str">
        <f t="shared" si="13"/>
        <v>F</v>
      </c>
      <c r="Q30" s="6" t="str">
        <f t="shared" si="14"/>
        <v>F</v>
      </c>
      <c r="R30" s="117"/>
      <c r="S30" s="6">
        <v>27</v>
      </c>
      <c r="T30" s="173">
        <v>14</v>
      </c>
      <c r="U30" s="173">
        <v>10</v>
      </c>
      <c r="V30" s="6">
        <f t="shared" si="15"/>
        <v>14</v>
      </c>
      <c r="W30" s="6">
        <f t="shared" si="44"/>
        <v>10</v>
      </c>
      <c r="X30" s="6">
        <f t="shared" si="16"/>
        <v>24</v>
      </c>
      <c r="Y30" s="6" t="str">
        <f t="shared" si="17"/>
        <v>F</v>
      </c>
      <c r="Z30" s="6" t="str">
        <f t="shared" si="18"/>
        <v>F</v>
      </c>
      <c r="AA30" s="6"/>
      <c r="AB30" s="6">
        <v>27</v>
      </c>
      <c r="AC30">
        <v>11</v>
      </c>
      <c r="AD30">
        <v>11</v>
      </c>
      <c r="AE30" s="6">
        <f t="shared" si="19"/>
        <v>11</v>
      </c>
      <c r="AF30" s="6">
        <f t="shared" si="20"/>
        <v>11</v>
      </c>
      <c r="AG30" s="6">
        <f t="shared" si="21"/>
        <v>22</v>
      </c>
      <c r="AH30" s="6" t="str">
        <f t="shared" si="22"/>
        <v>F</v>
      </c>
      <c r="AI30" s="6" t="str">
        <f t="shared" si="23"/>
        <v>F</v>
      </c>
      <c r="AJ30" s="6"/>
      <c r="AK30" s="6">
        <v>27</v>
      </c>
      <c r="AL30" s="174">
        <v>13</v>
      </c>
      <c r="AM30" s="174">
        <v>18</v>
      </c>
      <c r="AN30" s="6">
        <f t="shared" si="24"/>
        <v>13</v>
      </c>
      <c r="AO30" s="6">
        <f t="shared" si="45"/>
        <v>18</v>
      </c>
      <c r="AP30" s="6">
        <f t="shared" si="25"/>
        <v>31</v>
      </c>
      <c r="AQ30" s="6" t="str">
        <f t="shared" si="26"/>
        <v>F</v>
      </c>
      <c r="AR30" s="6" t="str">
        <f t="shared" si="27"/>
        <v>F</v>
      </c>
      <c r="AS30" s="6"/>
      <c r="AT30" s="146">
        <v>27</v>
      </c>
      <c r="AU30" s="218">
        <v>7</v>
      </c>
      <c r="AV30" s="176">
        <v>27</v>
      </c>
      <c r="AW30" s="134">
        <f t="shared" si="28"/>
        <v>7</v>
      </c>
      <c r="AX30" s="6">
        <f t="shared" si="29"/>
        <v>27</v>
      </c>
      <c r="AY30" s="6">
        <f t="shared" si="30"/>
        <v>34</v>
      </c>
      <c r="AZ30" s="6" t="str">
        <f t="shared" si="31"/>
        <v>F</v>
      </c>
      <c r="BA30" s="6" t="str">
        <f t="shared" si="32"/>
        <v>F</v>
      </c>
      <c r="BB30" s="6"/>
      <c r="BC30" s="6">
        <v>27</v>
      </c>
      <c r="BD30" s="193">
        <v>10</v>
      </c>
      <c r="BE30" s="193">
        <v>7</v>
      </c>
      <c r="BF30" s="193"/>
      <c r="BG30" s="6">
        <f t="shared" si="33"/>
        <v>10</v>
      </c>
      <c r="BH30" s="6">
        <f t="shared" si="34"/>
        <v>7</v>
      </c>
      <c r="BI30" s="6" t="str">
        <f t="shared" si="35"/>
        <v>Abs.</v>
      </c>
      <c r="BJ30" s="6" t="str">
        <f t="shared" si="36"/>
        <v>Abs.</v>
      </c>
      <c r="BK30" s="6" t="str">
        <f t="shared" si="37"/>
        <v>Abs.</v>
      </c>
      <c r="BL30" s="6" t="str">
        <f t="shared" si="38"/>
        <v>Abs.</v>
      </c>
      <c r="BM30" s="6"/>
      <c r="BN30" s="11" t="str">
        <f t="shared" si="39"/>
        <v>যুক্তিবিদ্যা</v>
      </c>
      <c r="BO30" s="195">
        <v>2</v>
      </c>
      <c r="BP30" s="195">
        <v>27</v>
      </c>
      <c r="BQ30" s="113">
        <f t="shared" ref="BQ30:BR30" si="70">IF(BP30="","Abs.",BP30)</f>
        <v>27</v>
      </c>
      <c r="BR30" s="6">
        <f t="shared" si="70"/>
        <v>27</v>
      </c>
      <c r="BS30" s="6" t="str">
        <f t="shared" si="41"/>
        <v>F</v>
      </c>
      <c r="BT30" s="6" t="str">
        <f t="shared" si="42"/>
        <v>F</v>
      </c>
    </row>
    <row r="31" spans="1:75" customFormat="1">
      <c r="A31" s="197">
        <v>28</v>
      </c>
      <c r="B31" s="6"/>
      <c r="C31" s="6">
        <v>28</v>
      </c>
      <c r="D31" s="171">
        <v>16</v>
      </c>
      <c r="E31" s="171">
        <v>66</v>
      </c>
      <c r="F31" s="6">
        <f t="shared" si="6"/>
        <v>16</v>
      </c>
      <c r="G31" s="6">
        <f t="shared" si="7"/>
        <v>66</v>
      </c>
      <c r="H31" s="6">
        <f t="shared" si="8"/>
        <v>82</v>
      </c>
      <c r="I31" s="6" t="str">
        <f t="shared" si="9"/>
        <v>A+</v>
      </c>
      <c r="J31" s="6">
        <f t="shared" si="10"/>
        <v>5</v>
      </c>
      <c r="K31" s="104"/>
      <c r="L31" s="6">
        <v>28</v>
      </c>
      <c r="M31" s="172">
        <v>48</v>
      </c>
      <c r="N31" s="113">
        <f t="shared" si="11"/>
        <v>48</v>
      </c>
      <c r="O31" s="6">
        <f t="shared" si="12"/>
        <v>48</v>
      </c>
      <c r="P31" s="6" t="str">
        <f t="shared" si="13"/>
        <v>C</v>
      </c>
      <c r="Q31" s="6">
        <f t="shared" si="14"/>
        <v>2</v>
      </c>
      <c r="R31" s="117"/>
      <c r="S31" s="6">
        <v>28</v>
      </c>
      <c r="T31" s="173">
        <v>16</v>
      </c>
      <c r="U31" s="173">
        <v>46</v>
      </c>
      <c r="V31" s="6">
        <f t="shared" si="15"/>
        <v>16</v>
      </c>
      <c r="W31" s="6">
        <f t="shared" si="44"/>
        <v>46</v>
      </c>
      <c r="X31" s="6">
        <f t="shared" si="16"/>
        <v>62</v>
      </c>
      <c r="Y31" s="6" t="str">
        <f t="shared" si="17"/>
        <v>A-</v>
      </c>
      <c r="Z31" s="6">
        <f t="shared" si="18"/>
        <v>3.5</v>
      </c>
      <c r="AA31" s="6"/>
      <c r="AB31" s="6">
        <v>28</v>
      </c>
      <c r="AC31">
        <v>15</v>
      </c>
      <c r="AD31">
        <v>35</v>
      </c>
      <c r="AE31" s="6">
        <f t="shared" si="19"/>
        <v>15</v>
      </c>
      <c r="AF31" s="6">
        <f t="shared" si="20"/>
        <v>35</v>
      </c>
      <c r="AG31" s="6">
        <f t="shared" si="21"/>
        <v>50</v>
      </c>
      <c r="AH31" s="6" t="str">
        <f t="shared" si="22"/>
        <v>B</v>
      </c>
      <c r="AI31" s="6">
        <f t="shared" si="23"/>
        <v>3</v>
      </c>
      <c r="AJ31" s="6"/>
      <c r="AK31" s="6">
        <v>28</v>
      </c>
      <c r="AL31" s="174">
        <v>21</v>
      </c>
      <c r="AM31" s="174">
        <v>43</v>
      </c>
      <c r="AN31" s="6">
        <f t="shared" si="24"/>
        <v>21</v>
      </c>
      <c r="AO31" s="6">
        <f t="shared" si="45"/>
        <v>43</v>
      </c>
      <c r="AP31" s="6">
        <f t="shared" si="25"/>
        <v>64</v>
      </c>
      <c r="AQ31" s="6" t="str">
        <f t="shared" si="26"/>
        <v>A-</v>
      </c>
      <c r="AR31" s="6">
        <f t="shared" si="27"/>
        <v>3.5</v>
      </c>
      <c r="AS31" s="6"/>
      <c r="AT31" s="146">
        <v>28</v>
      </c>
      <c r="AU31" s="176">
        <v>22</v>
      </c>
      <c r="AV31" s="176">
        <v>53</v>
      </c>
      <c r="AW31" s="134">
        <f t="shared" si="28"/>
        <v>22</v>
      </c>
      <c r="AX31" s="6">
        <f t="shared" si="29"/>
        <v>53</v>
      </c>
      <c r="AY31" s="6">
        <f t="shared" si="30"/>
        <v>75</v>
      </c>
      <c r="AZ31" s="6" t="str">
        <f t="shared" si="31"/>
        <v>A</v>
      </c>
      <c r="BA31" s="6">
        <f t="shared" si="32"/>
        <v>4</v>
      </c>
      <c r="BB31" s="6"/>
      <c r="BC31" s="6">
        <v>28</v>
      </c>
      <c r="BD31" s="193">
        <v>14</v>
      </c>
      <c r="BE31" s="193">
        <v>41</v>
      </c>
      <c r="BF31" s="193">
        <v>19</v>
      </c>
      <c r="BG31" s="6">
        <f t="shared" si="33"/>
        <v>14</v>
      </c>
      <c r="BH31" s="6">
        <f t="shared" si="34"/>
        <v>41</v>
      </c>
      <c r="BI31" s="6">
        <f t="shared" si="35"/>
        <v>19</v>
      </c>
      <c r="BJ31" s="6">
        <f t="shared" si="36"/>
        <v>74</v>
      </c>
      <c r="BK31" s="6" t="str">
        <f t="shared" si="37"/>
        <v>A</v>
      </c>
      <c r="BL31" s="6">
        <f t="shared" si="38"/>
        <v>4</v>
      </c>
      <c r="BM31" s="6"/>
      <c r="BN31" s="11" t="str">
        <f t="shared" si="39"/>
        <v>যুক্তিবিদ্যা</v>
      </c>
      <c r="BO31" s="195">
        <v>2</v>
      </c>
      <c r="BP31" s="195">
        <v>28</v>
      </c>
      <c r="BQ31" s="113">
        <f t="shared" ref="BQ31:BR31" si="71">IF(BP31="","Abs.",BP31)</f>
        <v>28</v>
      </c>
      <c r="BR31" s="6">
        <f t="shared" si="71"/>
        <v>28</v>
      </c>
      <c r="BS31" s="6" t="str">
        <f t="shared" si="41"/>
        <v>F</v>
      </c>
      <c r="BT31" s="6" t="str">
        <f t="shared" si="42"/>
        <v>F</v>
      </c>
    </row>
    <row r="32" spans="1:75" customFormat="1">
      <c r="A32" s="197">
        <v>29</v>
      </c>
      <c r="B32" s="6"/>
      <c r="C32" s="6">
        <v>29</v>
      </c>
      <c r="D32" s="171">
        <v>14</v>
      </c>
      <c r="E32" s="171">
        <v>39</v>
      </c>
      <c r="F32" s="6">
        <f t="shared" si="6"/>
        <v>14</v>
      </c>
      <c r="G32" s="6">
        <f t="shared" si="7"/>
        <v>39</v>
      </c>
      <c r="H32" s="6">
        <f t="shared" si="8"/>
        <v>53</v>
      </c>
      <c r="I32" s="6" t="str">
        <f t="shared" si="9"/>
        <v>B</v>
      </c>
      <c r="J32" s="6">
        <f t="shared" si="10"/>
        <v>3</v>
      </c>
      <c r="K32" s="104"/>
      <c r="L32" s="6">
        <v>29</v>
      </c>
      <c r="M32" s="172">
        <v>33</v>
      </c>
      <c r="N32" s="113">
        <f t="shared" si="11"/>
        <v>33</v>
      </c>
      <c r="O32" s="6">
        <f t="shared" si="12"/>
        <v>33</v>
      </c>
      <c r="P32" s="6" t="str">
        <f t="shared" si="13"/>
        <v>D</v>
      </c>
      <c r="Q32" s="6">
        <f t="shared" si="14"/>
        <v>1</v>
      </c>
      <c r="R32" s="117"/>
      <c r="S32" s="6">
        <v>29</v>
      </c>
      <c r="T32" s="173">
        <v>15</v>
      </c>
      <c r="U32" s="173">
        <v>19</v>
      </c>
      <c r="V32" s="6">
        <f t="shared" si="15"/>
        <v>15</v>
      </c>
      <c r="W32" s="6">
        <f t="shared" si="44"/>
        <v>19</v>
      </c>
      <c r="X32" s="6">
        <f t="shared" si="16"/>
        <v>34</v>
      </c>
      <c r="Y32" s="6" t="str">
        <f t="shared" si="17"/>
        <v>F</v>
      </c>
      <c r="Z32" s="6" t="str">
        <f t="shared" si="18"/>
        <v>F</v>
      </c>
      <c r="AA32" s="6"/>
      <c r="AB32" s="6">
        <v>29</v>
      </c>
      <c r="AC32">
        <v>15</v>
      </c>
      <c r="AD32">
        <v>12</v>
      </c>
      <c r="AE32" s="6">
        <f t="shared" si="19"/>
        <v>15</v>
      </c>
      <c r="AF32" s="6">
        <f t="shared" si="20"/>
        <v>12</v>
      </c>
      <c r="AG32" s="6">
        <f t="shared" si="21"/>
        <v>27</v>
      </c>
      <c r="AH32" s="6" t="str">
        <f t="shared" si="22"/>
        <v>F</v>
      </c>
      <c r="AI32" s="6" t="str">
        <f t="shared" si="23"/>
        <v>F</v>
      </c>
      <c r="AJ32" s="6"/>
      <c r="AK32" s="6">
        <v>29</v>
      </c>
      <c r="AL32" s="174">
        <v>15</v>
      </c>
      <c r="AM32" s="174">
        <v>24</v>
      </c>
      <c r="AN32" s="6">
        <f t="shared" si="24"/>
        <v>15</v>
      </c>
      <c r="AO32" s="6">
        <f t="shared" si="45"/>
        <v>24</v>
      </c>
      <c r="AP32" s="6">
        <f t="shared" si="25"/>
        <v>39</v>
      </c>
      <c r="AQ32" s="6" t="str">
        <f t="shared" si="26"/>
        <v>D</v>
      </c>
      <c r="AR32" s="6">
        <f t="shared" si="27"/>
        <v>1</v>
      </c>
      <c r="AS32" s="6"/>
      <c r="AT32" s="146">
        <v>29</v>
      </c>
      <c r="AU32" s="176">
        <v>19</v>
      </c>
      <c r="AV32" s="176">
        <v>34</v>
      </c>
      <c r="AW32" s="134">
        <f t="shared" si="28"/>
        <v>19</v>
      </c>
      <c r="AX32" s="6">
        <f t="shared" si="29"/>
        <v>34</v>
      </c>
      <c r="AY32" s="6">
        <f t="shared" si="30"/>
        <v>53</v>
      </c>
      <c r="AZ32" s="6" t="str">
        <f t="shared" si="31"/>
        <v>B</v>
      </c>
      <c r="BA32" s="6">
        <f t="shared" si="32"/>
        <v>3</v>
      </c>
      <c r="BB32" s="6"/>
      <c r="BC32" s="6">
        <v>29</v>
      </c>
      <c r="BD32" s="193">
        <v>9</v>
      </c>
      <c r="BE32" s="193">
        <v>17</v>
      </c>
      <c r="BF32" s="193">
        <v>15</v>
      </c>
      <c r="BG32" s="6">
        <f t="shared" si="33"/>
        <v>9</v>
      </c>
      <c r="BH32" s="6">
        <f t="shared" si="34"/>
        <v>17</v>
      </c>
      <c r="BI32" s="6">
        <f t="shared" si="35"/>
        <v>15</v>
      </c>
      <c r="BJ32" s="6">
        <f t="shared" si="36"/>
        <v>41</v>
      </c>
      <c r="BK32" s="6" t="str">
        <f t="shared" si="37"/>
        <v>C</v>
      </c>
      <c r="BL32" s="6">
        <f t="shared" si="38"/>
        <v>2</v>
      </c>
      <c r="BM32" s="6"/>
      <c r="BN32" s="11" t="str">
        <f t="shared" si="39"/>
        <v>যুক্তিবিদ্যা</v>
      </c>
      <c r="BO32" s="195">
        <v>2</v>
      </c>
      <c r="BP32" s="195">
        <v>29</v>
      </c>
      <c r="BQ32" s="113">
        <f t="shared" ref="BQ32:BR32" si="72">IF(BP32="","Abs.",BP32)</f>
        <v>29</v>
      </c>
      <c r="BR32" s="6">
        <f t="shared" si="72"/>
        <v>29</v>
      </c>
      <c r="BS32" s="6" t="str">
        <f t="shared" si="41"/>
        <v>F</v>
      </c>
      <c r="BT32" s="6" t="str">
        <f t="shared" si="42"/>
        <v>F</v>
      </c>
    </row>
    <row r="33" spans="1:72" customFormat="1">
      <c r="A33" s="197">
        <v>30</v>
      </c>
      <c r="B33" s="6"/>
      <c r="C33" s="6">
        <v>30</v>
      </c>
      <c r="D33" s="171">
        <v>14</v>
      </c>
      <c r="E33" s="171">
        <v>55</v>
      </c>
      <c r="F33" s="6">
        <f t="shared" si="6"/>
        <v>14</v>
      </c>
      <c r="G33" s="6">
        <f t="shared" si="7"/>
        <v>55</v>
      </c>
      <c r="H33" s="6">
        <f t="shared" si="8"/>
        <v>69</v>
      </c>
      <c r="I33" s="6" t="str">
        <f t="shared" si="9"/>
        <v>A-</v>
      </c>
      <c r="J33" s="6">
        <f t="shared" si="10"/>
        <v>3.5</v>
      </c>
      <c r="K33" s="104"/>
      <c r="L33" s="6">
        <v>30</v>
      </c>
      <c r="M33" s="172">
        <v>55</v>
      </c>
      <c r="N33" s="113">
        <f t="shared" si="11"/>
        <v>55</v>
      </c>
      <c r="O33" s="6">
        <f t="shared" si="12"/>
        <v>55</v>
      </c>
      <c r="P33" s="6" t="str">
        <f t="shared" si="13"/>
        <v>B</v>
      </c>
      <c r="Q33" s="6">
        <f t="shared" si="14"/>
        <v>3</v>
      </c>
      <c r="R33" s="117"/>
      <c r="S33" s="6">
        <v>30</v>
      </c>
      <c r="T33" s="173">
        <v>10</v>
      </c>
      <c r="U33" s="173">
        <v>31</v>
      </c>
      <c r="V33" s="6">
        <f t="shared" si="15"/>
        <v>10</v>
      </c>
      <c r="W33" s="6">
        <f t="shared" si="44"/>
        <v>31</v>
      </c>
      <c r="X33" s="6">
        <f t="shared" si="16"/>
        <v>41</v>
      </c>
      <c r="Y33" s="6" t="str">
        <f t="shared" si="17"/>
        <v>C</v>
      </c>
      <c r="Z33" s="6">
        <f t="shared" si="18"/>
        <v>2</v>
      </c>
      <c r="AA33" s="6"/>
      <c r="AB33" s="6">
        <v>30</v>
      </c>
      <c r="AC33">
        <v>18</v>
      </c>
      <c r="AD33">
        <v>23</v>
      </c>
      <c r="AE33" s="6">
        <f t="shared" si="19"/>
        <v>18</v>
      </c>
      <c r="AF33" s="6">
        <f t="shared" si="20"/>
        <v>23</v>
      </c>
      <c r="AG33" s="6">
        <f t="shared" si="21"/>
        <v>41</v>
      </c>
      <c r="AH33" s="6" t="str">
        <f t="shared" si="22"/>
        <v>C</v>
      </c>
      <c r="AI33" s="6">
        <f t="shared" si="23"/>
        <v>2</v>
      </c>
      <c r="AJ33" s="6"/>
      <c r="AK33" s="6">
        <v>30</v>
      </c>
      <c r="AL33" s="174">
        <v>15</v>
      </c>
      <c r="AM33" s="174">
        <v>42</v>
      </c>
      <c r="AN33" s="6">
        <f t="shared" si="24"/>
        <v>15</v>
      </c>
      <c r="AO33" s="6">
        <f t="shared" si="45"/>
        <v>42</v>
      </c>
      <c r="AP33" s="6">
        <f t="shared" si="25"/>
        <v>57</v>
      </c>
      <c r="AQ33" s="6" t="str">
        <f t="shared" si="26"/>
        <v>B</v>
      </c>
      <c r="AR33" s="6">
        <f t="shared" si="27"/>
        <v>3</v>
      </c>
      <c r="AS33" s="6"/>
      <c r="AT33" s="146">
        <v>30</v>
      </c>
      <c r="AU33" s="176">
        <v>19</v>
      </c>
      <c r="AV33" s="176">
        <v>43</v>
      </c>
      <c r="AW33" s="134">
        <f t="shared" si="28"/>
        <v>19</v>
      </c>
      <c r="AX33" s="6">
        <f t="shared" si="29"/>
        <v>43</v>
      </c>
      <c r="AY33" s="6">
        <f t="shared" si="30"/>
        <v>62</v>
      </c>
      <c r="AZ33" s="6" t="str">
        <f t="shared" si="31"/>
        <v>A-</v>
      </c>
      <c r="BA33" s="6">
        <f t="shared" si="32"/>
        <v>3.5</v>
      </c>
      <c r="BB33" s="6"/>
      <c r="BC33" s="6">
        <v>30</v>
      </c>
      <c r="BD33" s="193">
        <v>12</v>
      </c>
      <c r="BE33" s="193">
        <v>17</v>
      </c>
      <c r="BF33" s="193">
        <v>18</v>
      </c>
      <c r="BG33" s="6">
        <f t="shared" si="33"/>
        <v>12</v>
      </c>
      <c r="BH33" s="6">
        <f t="shared" si="34"/>
        <v>17</v>
      </c>
      <c r="BI33" s="6">
        <f t="shared" si="35"/>
        <v>18</v>
      </c>
      <c r="BJ33" s="6">
        <f t="shared" si="36"/>
        <v>47</v>
      </c>
      <c r="BK33" s="6" t="str">
        <f t="shared" si="37"/>
        <v>C</v>
      </c>
      <c r="BL33" s="6">
        <f t="shared" si="38"/>
        <v>2</v>
      </c>
      <c r="BM33" s="6"/>
      <c r="BN33" s="11" t="str">
        <f t="shared" si="39"/>
        <v>যুক্তিবিদ্যা</v>
      </c>
      <c r="BO33" s="195">
        <v>2</v>
      </c>
      <c r="BP33" s="195">
        <v>30</v>
      </c>
      <c r="BQ33" s="113">
        <f t="shared" ref="BQ33:BR33" si="73">IF(BP33="","Abs.",BP33)</f>
        <v>30</v>
      </c>
      <c r="BR33" s="6">
        <f t="shared" si="73"/>
        <v>30</v>
      </c>
      <c r="BS33" s="6" t="str">
        <f t="shared" si="41"/>
        <v>F</v>
      </c>
      <c r="BT33" s="6" t="str">
        <f t="shared" si="42"/>
        <v>F</v>
      </c>
    </row>
    <row r="34" spans="1:72" customFormat="1">
      <c r="A34" s="197">
        <v>31</v>
      </c>
      <c r="B34" s="6"/>
      <c r="C34" s="6">
        <v>31</v>
      </c>
      <c r="D34" s="171">
        <v>8</v>
      </c>
      <c r="E34" s="171">
        <v>27</v>
      </c>
      <c r="F34" s="6">
        <f t="shared" si="6"/>
        <v>8</v>
      </c>
      <c r="G34" s="6">
        <f t="shared" si="7"/>
        <v>27</v>
      </c>
      <c r="H34" s="6">
        <f t="shared" si="8"/>
        <v>35</v>
      </c>
      <c r="I34" s="6" t="str">
        <f t="shared" si="9"/>
        <v>D</v>
      </c>
      <c r="J34" s="6">
        <f t="shared" si="10"/>
        <v>1</v>
      </c>
      <c r="K34" s="104"/>
      <c r="L34" s="6">
        <v>31</v>
      </c>
      <c r="M34" s="172">
        <v>17</v>
      </c>
      <c r="N34" s="113">
        <f t="shared" si="11"/>
        <v>17</v>
      </c>
      <c r="O34" s="6">
        <f t="shared" si="12"/>
        <v>17</v>
      </c>
      <c r="P34" s="6" t="str">
        <f t="shared" si="13"/>
        <v>F</v>
      </c>
      <c r="Q34" s="6" t="str">
        <f t="shared" si="14"/>
        <v>F</v>
      </c>
      <c r="R34" s="117"/>
      <c r="S34" s="6">
        <v>31</v>
      </c>
      <c r="T34" s="173">
        <v>8</v>
      </c>
      <c r="U34" s="173">
        <v>23</v>
      </c>
      <c r="V34" s="6">
        <f t="shared" si="15"/>
        <v>8</v>
      </c>
      <c r="W34" s="6">
        <f t="shared" si="44"/>
        <v>23</v>
      </c>
      <c r="X34" s="6">
        <f t="shared" si="16"/>
        <v>31</v>
      </c>
      <c r="Y34" s="6" t="str">
        <f t="shared" si="17"/>
        <v>F</v>
      </c>
      <c r="Z34" s="6" t="str">
        <f t="shared" si="18"/>
        <v>F</v>
      </c>
      <c r="AA34" s="6"/>
      <c r="AB34" s="6">
        <v>31</v>
      </c>
      <c r="AC34">
        <v>8</v>
      </c>
      <c r="AD34">
        <v>8</v>
      </c>
      <c r="AE34" s="6">
        <f t="shared" si="19"/>
        <v>8</v>
      </c>
      <c r="AF34" s="6">
        <f t="shared" si="20"/>
        <v>8</v>
      </c>
      <c r="AG34" s="6">
        <f t="shared" si="21"/>
        <v>16</v>
      </c>
      <c r="AH34" s="6" t="str">
        <f t="shared" si="22"/>
        <v>F</v>
      </c>
      <c r="AI34" s="6" t="str">
        <f t="shared" si="23"/>
        <v>F</v>
      </c>
      <c r="AJ34" s="6"/>
      <c r="AK34" s="6">
        <v>31</v>
      </c>
      <c r="AL34" s="174">
        <v>16</v>
      </c>
      <c r="AM34" s="174">
        <v>27</v>
      </c>
      <c r="AN34" s="6">
        <f t="shared" si="24"/>
        <v>16</v>
      </c>
      <c r="AO34" s="6">
        <f t="shared" si="45"/>
        <v>27</v>
      </c>
      <c r="AP34" s="6">
        <f t="shared" si="25"/>
        <v>43</v>
      </c>
      <c r="AQ34" s="6" t="str">
        <f t="shared" si="26"/>
        <v>C</v>
      </c>
      <c r="AR34" s="6">
        <f t="shared" si="27"/>
        <v>2</v>
      </c>
      <c r="AS34" s="6"/>
      <c r="AT34" s="146">
        <v>31</v>
      </c>
      <c r="AU34" s="176">
        <v>9</v>
      </c>
      <c r="AV34" s="176">
        <v>7</v>
      </c>
      <c r="AW34" s="134">
        <f t="shared" si="28"/>
        <v>9</v>
      </c>
      <c r="AX34" s="6">
        <f t="shared" si="29"/>
        <v>7</v>
      </c>
      <c r="AY34" s="6">
        <f t="shared" si="30"/>
        <v>16</v>
      </c>
      <c r="AZ34" s="6" t="str">
        <f t="shared" si="31"/>
        <v>F</v>
      </c>
      <c r="BA34" s="6" t="str">
        <f t="shared" si="32"/>
        <v>F</v>
      </c>
      <c r="BB34" s="6"/>
      <c r="BC34" s="6">
        <v>31</v>
      </c>
      <c r="BD34" s="193">
        <v>5</v>
      </c>
      <c r="BE34" s="193">
        <v>8</v>
      </c>
      <c r="BF34" s="193"/>
      <c r="BG34" s="6">
        <f t="shared" si="33"/>
        <v>5</v>
      </c>
      <c r="BH34" s="6">
        <f t="shared" si="34"/>
        <v>8</v>
      </c>
      <c r="BI34" s="6" t="str">
        <f t="shared" si="35"/>
        <v>Abs.</v>
      </c>
      <c r="BJ34" s="6" t="str">
        <f t="shared" si="36"/>
        <v>Abs.</v>
      </c>
      <c r="BK34" s="6" t="str">
        <f t="shared" si="37"/>
        <v>Abs.</v>
      </c>
      <c r="BL34" s="6" t="str">
        <f t="shared" si="38"/>
        <v>Abs.</v>
      </c>
      <c r="BM34" s="6"/>
      <c r="BN34" s="11" t="str">
        <f t="shared" si="39"/>
        <v>যুক্তিবিদ্যা</v>
      </c>
      <c r="BO34" s="195">
        <v>2</v>
      </c>
      <c r="BP34" s="195">
        <v>31</v>
      </c>
      <c r="BQ34" s="113">
        <f t="shared" ref="BQ34:BR34" si="74">IF(BP34="","Abs.",BP34)</f>
        <v>31</v>
      </c>
      <c r="BR34" s="6">
        <f t="shared" si="74"/>
        <v>31</v>
      </c>
      <c r="BS34" s="6" t="str">
        <f t="shared" si="41"/>
        <v>F</v>
      </c>
      <c r="BT34" s="6" t="str">
        <f t="shared" si="42"/>
        <v>F</v>
      </c>
    </row>
    <row r="35" spans="1:72" customFormat="1">
      <c r="A35" s="197">
        <v>32</v>
      </c>
      <c r="B35" s="6"/>
      <c r="C35" s="6">
        <v>32</v>
      </c>
      <c r="D35" s="171">
        <v>16</v>
      </c>
      <c r="E35" s="171">
        <v>42</v>
      </c>
      <c r="F35" s="6">
        <f t="shared" si="6"/>
        <v>16</v>
      </c>
      <c r="G35" s="6">
        <f t="shared" si="7"/>
        <v>42</v>
      </c>
      <c r="H35" s="6">
        <f t="shared" si="8"/>
        <v>58</v>
      </c>
      <c r="I35" s="6" t="str">
        <f t="shared" si="9"/>
        <v>B</v>
      </c>
      <c r="J35" s="6">
        <f t="shared" si="10"/>
        <v>3</v>
      </c>
      <c r="K35" s="104"/>
      <c r="L35" s="6">
        <v>32</v>
      </c>
      <c r="M35" s="172">
        <v>39</v>
      </c>
      <c r="N35" s="113">
        <f t="shared" si="11"/>
        <v>39</v>
      </c>
      <c r="O35" s="6">
        <f t="shared" si="12"/>
        <v>39</v>
      </c>
      <c r="P35" s="6" t="str">
        <f t="shared" si="13"/>
        <v>D</v>
      </c>
      <c r="Q35" s="6">
        <f t="shared" si="14"/>
        <v>1</v>
      </c>
      <c r="R35" s="117"/>
      <c r="S35" s="6">
        <v>32</v>
      </c>
      <c r="T35" s="173">
        <v>8</v>
      </c>
      <c r="U35" s="173">
        <v>29</v>
      </c>
      <c r="V35" s="6">
        <f t="shared" si="15"/>
        <v>8</v>
      </c>
      <c r="W35" s="6">
        <f t="shared" si="44"/>
        <v>29</v>
      </c>
      <c r="X35" s="6">
        <f t="shared" si="16"/>
        <v>37</v>
      </c>
      <c r="Y35" s="6" t="str">
        <f t="shared" si="17"/>
        <v>F</v>
      </c>
      <c r="Z35" s="6" t="str">
        <f t="shared" si="18"/>
        <v>F</v>
      </c>
      <c r="AA35" s="6"/>
      <c r="AB35" s="6">
        <v>32</v>
      </c>
      <c r="AC35">
        <v>13</v>
      </c>
      <c r="AD35">
        <v>23</v>
      </c>
      <c r="AE35" s="6">
        <f t="shared" si="19"/>
        <v>13</v>
      </c>
      <c r="AF35" s="6">
        <f t="shared" si="20"/>
        <v>23</v>
      </c>
      <c r="AG35" s="6">
        <f t="shared" si="21"/>
        <v>36</v>
      </c>
      <c r="AH35" s="6" t="str">
        <f t="shared" si="22"/>
        <v>D</v>
      </c>
      <c r="AI35" s="6">
        <f t="shared" si="23"/>
        <v>1</v>
      </c>
      <c r="AJ35" s="6"/>
      <c r="AK35" s="6">
        <v>32</v>
      </c>
      <c r="AL35" s="174">
        <v>11</v>
      </c>
      <c r="AM35" s="174">
        <v>22</v>
      </c>
      <c r="AN35" s="6">
        <f t="shared" si="24"/>
        <v>11</v>
      </c>
      <c r="AO35" s="6">
        <f t="shared" si="45"/>
        <v>22</v>
      </c>
      <c r="AP35" s="6">
        <f t="shared" si="25"/>
        <v>33</v>
      </c>
      <c r="AQ35" s="6" t="str">
        <f t="shared" si="26"/>
        <v>F</v>
      </c>
      <c r="AR35" s="6" t="str">
        <f t="shared" si="27"/>
        <v>F</v>
      </c>
      <c r="AS35" s="6"/>
      <c r="AT35" s="146">
        <v>32</v>
      </c>
      <c r="AU35" s="176">
        <v>14</v>
      </c>
      <c r="AV35" s="176">
        <v>24</v>
      </c>
      <c r="AW35" s="134">
        <f t="shared" si="28"/>
        <v>14</v>
      </c>
      <c r="AX35" s="6">
        <f t="shared" si="29"/>
        <v>24</v>
      </c>
      <c r="AY35" s="6">
        <f t="shared" si="30"/>
        <v>38</v>
      </c>
      <c r="AZ35" s="6" t="str">
        <f t="shared" si="31"/>
        <v>D</v>
      </c>
      <c r="BA35" s="6">
        <f t="shared" si="32"/>
        <v>1</v>
      </c>
      <c r="BB35" s="6"/>
      <c r="BC35" s="6">
        <v>32</v>
      </c>
      <c r="BD35" s="193">
        <v>9</v>
      </c>
      <c r="BE35" s="193">
        <v>17</v>
      </c>
      <c r="BF35" s="193">
        <v>16</v>
      </c>
      <c r="BG35" s="6">
        <f t="shared" si="33"/>
        <v>9</v>
      </c>
      <c r="BH35" s="6">
        <f t="shared" si="34"/>
        <v>17</v>
      </c>
      <c r="BI35" s="6">
        <f t="shared" si="35"/>
        <v>16</v>
      </c>
      <c r="BJ35" s="6">
        <f t="shared" si="36"/>
        <v>42</v>
      </c>
      <c r="BK35" s="6" t="str">
        <f t="shared" si="37"/>
        <v>C</v>
      </c>
      <c r="BL35" s="6">
        <f t="shared" si="38"/>
        <v>2</v>
      </c>
      <c r="BM35" s="6"/>
      <c r="BN35" s="11" t="str">
        <f t="shared" si="39"/>
        <v>ইসলামের ইতিহাস</v>
      </c>
      <c r="BO35" s="195">
        <v>1</v>
      </c>
      <c r="BP35" s="195">
        <v>32</v>
      </c>
      <c r="BQ35" s="113">
        <f t="shared" ref="BQ35:BR35" si="75">IF(BP35="","Abs.",BP35)</f>
        <v>32</v>
      </c>
      <c r="BR35" s="6">
        <f t="shared" si="75"/>
        <v>32</v>
      </c>
      <c r="BS35" s="6" t="str">
        <f t="shared" si="41"/>
        <v>F</v>
      </c>
      <c r="BT35" s="6" t="str">
        <f t="shared" si="42"/>
        <v>F</v>
      </c>
    </row>
    <row r="36" spans="1:72" customFormat="1">
      <c r="A36" s="197">
        <v>33</v>
      </c>
      <c r="B36" s="6"/>
      <c r="C36" s="6">
        <v>33</v>
      </c>
      <c r="D36" s="171">
        <v>10</v>
      </c>
      <c r="E36" s="171">
        <v>44</v>
      </c>
      <c r="F36" s="6">
        <f t="shared" si="6"/>
        <v>10</v>
      </c>
      <c r="G36" s="6">
        <f t="shared" si="7"/>
        <v>44</v>
      </c>
      <c r="H36" s="6">
        <f t="shared" si="8"/>
        <v>54</v>
      </c>
      <c r="I36" s="6" t="str">
        <f t="shared" si="9"/>
        <v>B</v>
      </c>
      <c r="J36" s="6">
        <f t="shared" si="10"/>
        <v>3</v>
      </c>
      <c r="K36" s="104"/>
      <c r="L36" s="6">
        <v>33</v>
      </c>
      <c r="M36" s="172">
        <v>34</v>
      </c>
      <c r="N36" s="113">
        <f t="shared" si="11"/>
        <v>34</v>
      </c>
      <c r="O36" s="6">
        <f t="shared" si="12"/>
        <v>34</v>
      </c>
      <c r="P36" s="6" t="str">
        <f t="shared" si="13"/>
        <v>D</v>
      </c>
      <c r="Q36" s="6">
        <f t="shared" si="14"/>
        <v>1</v>
      </c>
      <c r="R36" s="117"/>
      <c r="S36" s="6">
        <v>33</v>
      </c>
      <c r="T36" s="173">
        <v>11</v>
      </c>
      <c r="U36" s="173">
        <v>26</v>
      </c>
      <c r="V36" s="6">
        <f t="shared" si="15"/>
        <v>11</v>
      </c>
      <c r="W36" s="6">
        <f t="shared" si="44"/>
        <v>26</v>
      </c>
      <c r="X36" s="6">
        <f t="shared" si="16"/>
        <v>37</v>
      </c>
      <c r="Y36" s="6" t="str">
        <f t="shared" si="17"/>
        <v>D</v>
      </c>
      <c r="Z36" s="6">
        <f t="shared" si="18"/>
        <v>1</v>
      </c>
      <c r="AA36" s="6"/>
      <c r="AB36" s="6">
        <v>33</v>
      </c>
      <c r="AC36">
        <v>13</v>
      </c>
      <c r="AD36">
        <v>14</v>
      </c>
      <c r="AE36" s="6">
        <f t="shared" si="19"/>
        <v>13</v>
      </c>
      <c r="AF36" s="6">
        <f t="shared" si="20"/>
        <v>14</v>
      </c>
      <c r="AG36" s="6">
        <f t="shared" si="21"/>
        <v>27</v>
      </c>
      <c r="AH36" s="6" t="str">
        <f t="shared" si="22"/>
        <v>F</v>
      </c>
      <c r="AI36" s="6" t="str">
        <f t="shared" si="23"/>
        <v>F</v>
      </c>
      <c r="AJ36" s="6"/>
      <c r="AK36" s="6">
        <v>33</v>
      </c>
      <c r="AL36" s="174">
        <v>13</v>
      </c>
      <c r="AM36" s="174">
        <v>25</v>
      </c>
      <c r="AN36" s="6">
        <f t="shared" si="24"/>
        <v>13</v>
      </c>
      <c r="AO36" s="6">
        <f t="shared" si="45"/>
        <v>25</v>
      </c>
      <c r="AP36" s="6">
        <f t="shared" si="25"/>
        <v>38</v>
      </c>
      <c r="AQ36" s="6" t="str">
        <f t="shared" si="26"/>
        <v>D</v>
      </c>
      <c r="AR36" s="6">
        <f t="shared" si="27"/>
        <v>1</v>
      </c>
      <c r="AS36" s="6"/>
      <c r="AT36" s="146">
        <v>33</v>
      </c>
      <c r="AU36" s="176">
        <v>16</v>
      </c>
      <c r="AV36" s="176">
        <v>28</v>
      </c>
      <c r="AW36" s="134">
        <f t="shared" si="28"/>
        <v>16</v>
      </c>
      <c r="AX36" s="6">
        <f t="shared" si="29"/>
        <v>28</v>
      </c>
      <c r="AY36" s="6">
        <f t="shared" si="30"/>
        <v>44</v>
      </c>
      <c r="AZ36" s="6" t="str">
        <f t="shared" si="31"/>
        <v>C</v>
      </c>
      <c r="BA36" s="6">
        <f t="shared" si="32"/>
        <v>2</v>
      </c>
      <c r="BB36" s="6"/>
      <c r="BC36" s="6">
        <v>33</v>
      </c>
      <c r="BD36" s="193">
        <v>15</v>
      </c>
      <c r="BE36" s="193">
        <v>21</v>
      </c>
      <c r="BF36" s="193">
        <v>15</v>
      </c>
      <c r="BG36" s="6">
        <f t="shared" si="33"/>
        <v>15</v>
      </c>
      <c r="BH36" s="6">
        <f t="shared" si="34"/>
        <v>21</v>
      </c>
      <c r="BI36" s="6">
        <f t="shared" si="35"/>
        <v>15</v>
      </c>
      <c r="BJ36" s="6">
        <f t="shared" si="36"/>
        <v>51</v>
      </c>
      <c r="BK36" s="6" t="str">
        <f t="shared" si="37"/>
        <v>B</v>
      </c>
      <c r="BL36" s="6">
        <f t="shared" si="38"/>
        <v>3</v>
      </c>
      <c r="BM36" s="6"/>
      <c r="BN36" s="11" t="str">
        <f t="shared" si="39"/>
        <v>ইসলামের ইতিহাস</v>
      </c>
      <c r="BO36" s="195">
        <v>1</v>
      </c>
      <c r="BP36" s="195">
        <v>33</v>
      </c>
      <c r="BQ36" s="113">
        <f t="shared" ref="BQ36:BR36" si="76">IF(BP36="","Abs.",BP36)</f>
        <v>33</v>
      </c>
      <c r="BR36" s="6">
        <f t="shared" si="76"/>
        <v>33</v>
      </c>
      <c r="BS36" s="6" t="str">
        <f t="shared" si="41"/>
        <v>D</v>
      </c>
      <c r="BT36" s="6">
        <f t="shared" si="42"/>
        <v>1</v>
      </c>
    </row>
    <row r="37" spans="1:72" customFormat="1">
      <c r="A37" s="197">
        <v>34</v>
      </c>
      <c r="B37" s="6"/>
      <c r="C37" s="6">
        <v>34</v>
      </c>
      <c r="D37" s="171"/>
      <c r="E37" s="171"/>
      <c r="F37" s="6" t="str">
        <f t="shared" si="6"/>
        <v>Abs.</v>
      </c>
      <c r="G37" s="6" t="str">
        <f t="shared" si="7"/>
        <v>Abs.</v>
      </c>
      <c r="H37" s="6" t="str">
        <f t="shared" si="8"/>
        <v>Abs.</v>
      </c>
      <c r="I37" s="6" t="str">
        <f t="shared" si="9"/>
        <v>Abs.</v>
      </c>
      <c r="J37" s="6" t="str">
        <f t="shared" si="10"/>
        <v>Abs.</v>
      </c>
      <c r="K37" s="104"/>
      <c r="L37" s="6">
        <v>34</v>
      </c>
      <c r="M37" s="172"/>
      <c r="N37" s="113" t="str">
        <f t="shared" si="11"/>
        <v>Abs.</v>
      </c>
      <c r="O37" s="6" t="str">
        <f t="shared" si="12"/>
        <v>Abs.</v>
      </c>
      <c r="P37" s="6" t="str">
        <f t="shared" si="13"/>
        <v>Abs.</v>
      </c>
      <c r="Q37" s="6" t="str">
        <f t="shared" si="14"/>
        <v>Abs.</v>
      </c>
      <c r="R37" s="117"/>
      <c r="S37" s="6">
        <v>34</v>
      </c>
      <c r="T37" s="173"/>
      <c r="U37" s="173"/>
      <c r="V37" s="6" t="str">
        <f t="shared" si="15"/>
        <v>Abs.</v>
      </c>
      <c r="W37" s="6" t="str">
        <f t="shared" si="44"/>
        <v>Abs.</v>
      </c>
      <c r="X37" s="6" t="str">
        <f t="shared" si="16"/>
        <v>Abs.</v>
      </c>
      <c r="Y37" s="6" t="str">
        <f t="shared" si="17"/>
        <v>Abs.</v>
      </c>
      <c r="Z37" s="6" t="str">
        <f t="shared" si="18"/>
        <v>Abs.</v>
      </c>
      <c r="AA37" s="6"/>
      <c r="AB37" s="6">
        <v>34</v>
      </c>
      <c r="AE37" s="6" t="str">
        <f t="shared" si="19"/>
        <v>Abs.</v>
      </c>
      <c r="AF37" s="6" t="str">
        <f t="shared" si="20"/>
        <v>Abs.</v>
      </c>
      <c r="AG37" s="6" t="str">
        <f t="shared" si="21"/>
        <v>Abs.</v>
      </c>
      <c r="AH37" s="6" t="str">
        <f t="shared" si="22"/>
        <v>Abs.</v>
      </c>
      <c r="AI37" s="6" t="str">
        <f t="shared" si="23"/>
        <v>Abs.</v>
      </c>
      <c r="AJ37" s="6"/>
      <c r="AK37" s="6">
        <v>34</v>
      </c>
      <c r="AL37" s="174"/>
      <c r="AM37" s="174"/>
      <c r="AN37" s="6" t="str">
        <f t="shared" si="24"/>
        <v>Abs.</v>
      </c>
      <c r="AO37" s="6" t="str">
        <f t="shared" si="45"/>
        <v>Abs.</v>
      </c>
      <c r="AP37" s="6" t="str">
        <f t="shared" si="25"/>
        <v>Abs.</v>
      </c>
      <c r="AQ37" s="6" t="str">
        <f t="shared" si="26"/>
        <v>Abs.</v>
      </c>
      <c r="AR37" s="6" t="str">
        <f t="shared" si="27"/>
        <v>Abs.</v>
      </c>
      <c r="AS37" s="6"/>
      <c r="AT37" s="146">
        <v>34</v>
      </c>
      <c r="AU37" s="177"/>
      <c r="AV37" s="177"/>
      <c r="AW37" s="134" t="str">
        <f t="shared" si="28"/>
        <v>Abs.</v>
      </c>
      <c r="AX37" s="6" t="str">
        <f t="shared" si="29"/>
        <v>Abs.</v>
      </c>
      <c r="AY37" s="6" t="str">
        <f t="shared" si="30"/>
        <v>Abs.</v>
      </c>
      <c r="AZ37" s="6" t="str">
        <f t="shared" si="31"/>
        <v>Abs.</v>
      </c>
      <c r="BA37" s="6" t="str">
        <f t="shared" si="32"/>
        <v>Abs.</v>
      </c>
      <c r="BB37" s="6"/>
      <c r="BC37" s="6">
        <v>34</v>
      </c>
      <c r="BD37" s="193"/>
      <c r="BE37" s="193"/>
      <c r="BF37" s="193"/>
      <c r="BG37" s="6" t="str">
        <f t="shared" si="33"/>
        <v>Abs.</v>
      </c>
      <c r="BH37" s="6" t="str">
        <f t="shared" si="34"/>
        <v>Abs.</v>
      </c>
      <c r="BI37" s="6" t="str">
        <f t="shared" si="35"/>
        <v>Abs.</v>
      </c>
      <c r="BJ37" s="6" t="str">
        <f t="shared" si="36"/>
        <v>Abs.</v>
      </c>
      <c r="BK37" s="6" t="str">
        <f t="shared" si="37"/>
        <v>Abs.</v>
      </c>
      <c r="BL37" s="6" t="str">
        <f t="shared" si="38"/>
        <v>Abs.</v>
      </c>
      <c r="BM37" s="6"/>
      <c r="BN37" s="11" t="str">
        <f t="shared" si="39"/>
        <v>ইসলামের ইতিহাস</v>
      </c>
      <c r="BO37" s="195">
        <v>1</v>
      </c>
      <c r="BP37" s="195">
        <v>34</v>
      </c>
      <c r="BQ37" s="113">
        <f t="shared" ref="BQ37:BR37" si="77">IF(BP37="","Abs.",BP37)</f>
        <v>34</v>
      </c>
      <c r="BR37" s="6">
        <f t="shared" si="77"/>
        <v>34</v>
      </c>
      <c r="BS37" s="6" t="str">
        <f t="shared" si="41"/>
        <v>D</v>
      </c>
      <c r="BT37" s="6">
        <f t="shared" si="42"/>
        <v>1</v>
      </c>
    </row>
    <row r="38" spans="1:72" customFormat="1">
      <c r="A38" s="197">
        <v>35</v>
      </c>
      <c r="B38" s="6"/>
      <c r="C38" s="6">
        <v>35</v>
      </c>
      <c r="D38" s="171">
        <v>12</v>
      </c>
      <c r="E38" s="171">
        <v>45</v>
      </c>
      <c r="F38" s="6">
        <f t="shared" si="6"/>
        <v>12</v>
      </c>
      <c r="G38" s="6">
        <f t="shared" si="7"/>
        <v>45</v>
      </c>
      <c r="H38" s="6">
        <f t="shared" si="8"/>
        <v>57</v>
      </c>
      <c r="I38" s="6" t="str">
        <f t="shared" si="9"/>
        <v>B</v>
      </c>
      <c r="J38" s="6">
        <f t="shared" si="10"/>
        <v>3</v>
      </c>
      <c r="K38" s="104"/>
      <c r="L38" s="6">
        <v>35</v>
      </c>
      <c r="M38" s="172">
        <v>38</v>
      </c>
      <c r="N38" s="113">
        <f t="shared" si="11"/>
        <v>38</v>
      </c>
      <c r="O38" s="6">
        <f t="shared" si="12"/>
        <v>38</v>
      </c>
      <c r="P38" s="6" t="str">
        <f t="shared" si="13"/>
        <v>D</v>
      </c>
      <c r="Q38" s="6">
        <f t="shared" si="14"/>
        <v>1</v>
      </c>
      <c r="R38" s="117"/>
      <c r="S38" s="6">
        <v>35</v>
      </c>
      <c r="T38" s="173">
        <v>14</v>
      </c>
      <c r="U38" s="173">
        <v>41</v>
      </c>
      <c r="V38" s="6">
        <f t="shared" si="15"/>
        <v>14</v>
      </c>
      <c r="W38" s="6">
        <f t="shared" si="44"/>
        <v>41</v>
      </c>
      <c r="X38" s="6">
        <f t="shared" si="16"/>
        <v>55</v>
      </c>
      <c r="Y38" s="6" t="str">
        <f t="shared" si="17"/>
        <v>B</v>
      </c>
      <c r="Z38" s="6">
        <f t="shared" si="18"/>
        <v>3</v>
      </c>
      <c r="AA38" s="6"/>
      <c r="AB38" s="6">
        <v>35</v>
      </c>
      <c r="AC38">
        <v>13</v>
      </c>
      <c r="AD38">
        <v>42</v>
      </c>
      <c r="AE38" s="6">
        <f t="shared" si="19"/>
        <v>13</v>
      </c>
      <c r="AF38" s="6">
        <f t="shared" si="20"/>
        <v>42</v>
      </c>
      <c r="AG38" s="6">
        <f t="shared" si="21"/>
        <v>55</v>
      </c>
      <c r="AH38" s="6" t="str">
        <f t="shared" si="22"/>
        <v>B</v>
      </c>
      <c r="AI38" s="6">
        <f t="shared" si="23"/>
        <v>3</v>
      </c>
      <c r="AJ38" s="6"/>
      <c r="AK38" s="6">
        <v>35</v>
      </c>
      <c r="AL38" s="174">
        <v>17</v>
      </c>
      <c r="AM38" s="174">
        <v>47</v>
      </c>
      <c r="AN38" s="6">
        <f t="shared" si="24"/>
        <v>17</v>
      </c>
      <c r="AO38" s="6">
        <f t="shared" si="45"/>
        <v>47</v>
      </c>
      <c r="AP38" s="6">
        <f t="shared" si="25"/>
        <v>64</v>
      </c>
      <c r="AQ38" s="6" t="str">
        <f t="shared" si="26"/>
        <v>A-</v>
      </c>
      <c r="AR38" s="6">
        <f t="shared" si="27"/>
        <v>3.5</v>
      </c>
      <c r="AS38" s="6"/>
      <c r="AT38" s="146">
        <v>35</v>
      </c>
      <c r="AU38" s="176">
        <v>15</v>
      </c>
      <c r="AV38" s="176">
        <v>15</v>
      </c>
      <c r="AW38" s="134">
        <f t="shared" si="28"/>
        <v>15</v>
      </c>
      <c r="AX38" s="6">
        <f t="shared" si="29"/>
        <v>15</v>
      </c>
      <c r="AY38" s="6">
        <f t="shared" si="30"/>
        <v>30</v>
      </c>
      <c r="AZ38" s="6" t="str">
        <f t="shared" si="31"/>
        <v>F</v>
      </c>
      <c r="BA38" s="6" t="str">
        <f t="shared" si="32"/>
        <v>F</v>
      </c>
      <c r="BB38" s="6"/>
      <c r="BC38" s="6">
        <v>35</v>
      </c>
      <c r="BD38" s="193">
        <v>11</v>
      </c>
      <c r="BE38" s="193">
        <v>20</v>
      </c>
      <c r="BF38" s="193">
        <v>17</v>
      </c>
      <c r="BG38" s="6">
        <f t="shared" si="33"/>
        <v>11</v>
      </c>
      <c r="BH38" s="6">
        <f t="shared" si="34"/>
        <v>20</v>
      </c>
      <c r="BI38" s="6">
        <f t="shared" si="35"/>
        <v>17</v>
      </c>
      <c r="BJ38" s="6">
        <f t="shared" si="36"/>
        <v>48</v>
      </c>
      <c r="BK38" s="6" t="str">
        <f t="shared" si="37"/>
        <v>C</v>
      </c>
      <c r="BL38" s="6">
        <f t="shared" si="38"/>
        <v>2</v>
      </c>
      <c r="BM38" s="6"/>
      <c r="BN38" s="11" t="str">
        <f t="shared" si="39"/>
        <v>যুক্তিবিদ্যা</v>
      </c>
      <c r="BO38" s="195">
        <v>2</v>
      </c>
      <c r="BP38" s="195">
        <v>35</v>
      </c>
      <c r="BQ38" s="113">
        <f t="shared" ref="BQ38:BR38" si="78">IF(BP38="","Abs.",BP38)</f>
        <v>35</v>
      </c>
      <c r="BR38" s="6">
        <f t="shared" si="78"/>
        <v>35</v>
      </c>
      <c r="BS38" s="6" t="str">
        <f t="shared" si="41"/>
        <v>D</v>
      </c>
      <c r="BT38" s="6">
        <f t="shared" si="42"/>
        <v>1</v>
      </c>
    </row>
    <row r="39" spans="1:72" customFormat="1">
      <c r="A39" s="197">
        <v>36</v>
      </c>
      <c r="B39" s="6"/>
      <c r="C39" s="6">
        <v>36</v>
      </c>
      <c r="D39" s="171">
        <v>9</v>
      </c>
      <c r="E39" s="171">
        <v>39</v>
      </c>
      <c r="F39" s="6">
        <f t="shared" si="6"/>
        <v>9</v>
      </c>
      <c r="G39" s="6">
        <f t="shared" si="7"/>
        <v>39</v>
      </c>
      <c r="H39" s="6">
        <f t="shared" si="8"/>
        <v>48</v>
      </c>
      <c r="I39" s="6" t="str">
        <f t="shared" si="9"/>
        <v>C</v>
      </c>
      <c r="J39" s="6">
        <f t="shared" si="10"/>
        <v>2</v>
      </c>
      <c r="K39" s="104"/>
      <c r="L39" s="6">
        <v>36</v>
      </c>
      <c r="M39" s="172">
        <v>27</v>
      </c>
      <c r="N39" s="113">
        <f t="shared" si="11"/>
        <v>27</v>
      </c>
      <c r="O39" s="6">
        <f t="shared" si="12"/>
        <v>27</v>
      </c>
      <c r="P39" s="6" t="str">
        <f t="shared" si="13"/>
        <v>F</v>
      </c>
      <c r="Q39" s="6" t="str">
        <f t="shared" si="14"/>
        <v>F</v>
      </c>
      <c r="R39" s="117"/>
      <c r="S39" s="6">
        <v>36</v>
      </c>
      <c r="T39" s="173">
        <v>10</v>
      </c>
      <c r="U39" s="173">
        <v>11</v>
      </c>
      <c r="V39" s="6">
        <f t="shared" si="15"/>
        <v>10</v>
      </c>
      <c r="W39" s="6">
        <f t="shared" si="44"/>
        <v>11</v>
      </c>
      <c r="X39" s="6">
        <f t="shared" si="16"/>
        <v>21</v>
      </c>
      <c r="Y39" s="6" t="str">
        <f t="shared" si="17"/>
        <v>F</v>
      </c>
      <c r="Z39" s="6" t="str">
        <f t="shared" si="18"/>
        <v>F</v>
      </c>
      <c r="AA39" s="6"/>
      <c r="AB39" s="6">
        <v>36</v>
      </c>
      <c r="AC39">
        <v>14</v>
      </c>
      <c r="AD39">
        <v>12</v>
      </c>
      <c r="AE39" s="6">
        <f t="shared" si="19"/>
        <v>14</v>
      </c>
      <c r="AF39" s="6">
        <f t="shared" si="20"/>
        <v>12</v>
      </c>
      <c r="AG39" s="6">
        <f t="shared" si="21"/>
        <v>26</v>
      </c>
      <c r="AH39" s="6" t="str">
        <f t="shared" si="22"/>
        <v>F</v>
      </c>
      <c r="AI39" s="6" t="str">
        <f t="shared" si="23"/>
        <v>F</v>
      </c>
      <c r="AJ39" s="6"/>
      <c r="AK39" s="6">
        <v>36</v>
      </c>
      <c r="AL39" s="174">
        <v>5</v>
      </c>
      <c r="AM39" s="174">
        <v>16</v>
      </c>
      <c r="AN39" s="6">
        <f t="shared" si="24"/>
        <v>5</v>
      </c>
      <c r="AO39" s="6">
        <f t="shared" si="45"/>
        <v>16</v>
      </c>
      <c r="AP39" s="6">
        <f t="shared" si="25"/>
        <v>21</v>
      </c>
      <c r="AQ39" s="6" t="str">
        <f t="shared" si="26"/>
        <v>F</v>
      </c>
      <c r="AR39" s="6" t="str">
        <f t="shared" si="27"/>
        <v>F</v>
      </c>
      <c r="AS39" s="6"/>
      <c r="AT39" s="146">
        <v>36</v>
      </c>
      <c r="AU39" s="176">
        <v>7</v>
      </c>
      <c r="AV39" s="176">
        <v>10</v>
      </c>
      <c r="AW39" s="134">
        <f t="shared" si="28"/>
        <v>7</v>
      </c>
      <c r="AX39" s="6">
        <f t="shared" si="29"/>
        <v>10</v>
      </c>
      <c r="AY39" s="6">
        <f t="shared" si="30"/>
        <v>17</v>
      </c>
      <c r="AZ39" s="6" t="str">
        <f t="shared" si="31"/>
        <v>F</v>
      </c>
      <c r="BA39" s="6" t="str">
        <f t="shared" si="32"/>
        <v>F</v>
      </c>
      <c r="BB39" s="6"/>
      <c r="BC39" s="6">
        <v>36</v>
      </c>
      <c r="BD39" s="193">
        <v>11</v>
      </c>
      <c r="BE39" s="193">
        <v>11</v>
      </c>
      <c r="BF39" s="193">
        <v>16</v>
      </c>
      <c r="BG39" s="6">
        <f t="shared" si="33"/>
        <v>11</v>
      </c>
      <c r="BH39" s="6">
        <f t="shared" si="34"/>
        <v>11</v>
      </c>
      <c r="BI39" s="6">
        <f t="shared" si="35"/>
        <v>16</v>
      </c>
      <c r="BJ39" s="6">
        <f t="shared" si="36"/>
        <v>38</v>
      </c>
      <c r="BK39" s="6" t="str">
        <f t="shared" si="37"/>
        <v>F</v>
      </c>
      <c r="BL39" s="6" t="str">
        <f t="shared" si="38"/>
        <v>F</v>
      </c>
      <c r="BM39" s="6"/>
      <c r="BN39" s="11" t="str">
        <f t="shared" si="39"/>
        <v>ইসলামের ইতিহাস</v>
      </c>
      <c r="BO39" s="195">
        <v>1</v>
      </c>
      <c r="BP39" s="195">
        <v>36</v>
      </c>
      <c r="BQ39" s="113">
        <f t="shared" ref="BQ39:BR39" si="79">IF(BP39="","Abs.",BP39)</f>
        <v>36</v>
      </c>
      <c r="BR39" s="6">
        <f t="shared" si="79"/>
        <v>36</v>
      </c>
      <c r="BS39" s="6" t="str">
        <f t="shared" si="41"/>
        <v>D</v>
      </c>
      <c r="BT39" s="6">
        <f t="shared" si="42"/>
        <v>1</v>
      </c>
    </row>
    <row r="40" spans="1:72" customFormat="1">
      <c r="A40" s="197">
        <v>37</v>
      </c>
      <c r="B40" s="6"/>
      <c r="C40" s="6">
        <v>37</v>
      </c>
      <c r="D40" s="171">
        <v>9</v>
      </c>
      <c r="E40" s="171">
        <v>53</v>
      </c>
      <c r="F40" s="6">
        <f t="shared" si="6"/>
        <v>9</v>
      </c>
      <c r="G40" s="6">
        <f t="shared" si="7"/>
        <v>53</v>
      </c>
      <c r="H40" s="6">
        <f t="shared" si="8"/>
        <v>62</v>
      </c>
      <c r="I40" s="6" t="str">
        <f t="shared" si="9"/>
        <v>A-</v>
      </c>
      <c r="J40" s="6">
        <f t="shared" si="10"/>
        <v>3.5</v>
      </c>
      <c r="K40" s="104"/>
      <c r="L40" s="6">
        <v>37</v>
      </c>
      <c r="M40" s="172">
        <v>20</v>
      </c>
      <c r="N40" s="113">
        <f t="shared" si="11"/>
        <v>20</v>
      </c>
      <c r="O40" s="6">
        <f t="shared" si="12"/>
        <v>20</v>
      </c>
      <c r="P40" s="6" t="str">
        <f t="shared" si="13"/>
        <v>F</v>
      </c>
      <c r="Q40" s="6" t="str">
        <f t="shared" si="14"/>
        <v>F</v>
      </c>
      <c r="R40" s="117"/>
      <c r="S40" s="6">
        <v>37</v>
      </c>
      <c r="T40" s="173">
        <v>10</v>
      </c>
      <c r="U40" s="173">
        <v>9</v>
      </c>
      <c r="V40" s="6">
        <f t="shared" si="15"/>
        <v>10</v>
      </c>
      <c r="W40" s="6">
        <f t="shared" si="44"/>
        <v>9</v>
      </c>
      <c r="X40" s="6">
        <f t="shared" si="16"/>
        <v>19</v>
      </c>
      <c r="Y40" s="6" t="str">
        <f t="shared" si="17"/>
        <v>F</v>
      </c>
      <c r="Z40" s="6" t="str">
        <f t="shared" si="18"/>
        <v>F</v>
      </c>
      <c r="AA40" s="6"/>
      <c r="AB40" s="6">
        <v>37</v>
      </c>
      <c r="AC40">
        <v>8</v>
      </c>
      <c r="AD40">
        <v>13</v>
      </c>
      <c r="AE40" s="6">
        <f t="shared" si="19"/>
        <v>8</v>
      </c>
      <c r="AF40" s="6">
        <f t="shared" si="20"/>
        <v>13</v>
      </c>
      <c r="AG40" s="6">
        <f t="shared" si="21"/>
        <v>21</v>
      </c>
      <c r="AH40" s="6" t="str">
        <f t="shared" si="22"/>
        <v>F</v>
      </c>
      <c r="AI40" s="6" t="str">
        <f t="shared" si="23"/>
        <v>F</v>
      </c>
      <c r="AJ40" s="6"/>
      <c r="AK40" s="6">
        <v>37</v>
      </c>
      <c r="AL40" s="174">
        <v>9</v>
      </c>
      <c r="AM40" s="174">
        <v>13</v>
      </c>
      <c r="AN40" s="6">
        <f t="shared" si="24"/>
        <v>9</v>
      </c>
      <c r="AO40" s="6">
        <f t="shared" si="45"/>
        <v>13</v>
      </c>
      <c r="AP40" s="6">
        <f t="shared" si="25"/>
        <v>22</v>
      </c>
      <c r="AQ40" s="6" t="str">
        <f t="shared" si="26"/>
        <v>F</v>
      </c>
      <c r="AR40" s="6" t="str">
        <f t="shared" si="27"/>
        <v>F</v>
      </c>
      <c r="AS40" s="6"/>
      <c r="AT40" s="146">
        <v>37</v>
      </c>
      <c r="AU40" s="176">
        <v>12</v>
      </c>
      <c r="AV40" s="176">
        <v>20</v>
      </c>
      <c r="AW40" s="134">
        <f t="shared" si="28"/>
        <v>12</v>
      </c>
      <c r="AX40" s="6">
        <f t="shared" si="29"/>
        <v>20</v>
      </c>
      <c r="AY40" s="6">
        <f t="shared" si="30"/>
        <v>32</v>
      </c>
      <c r="AZ40" s="6" t="str">
        <f t="shared" si="31"/>
        <v>F</v>
      </c>
      <c r="BA40" s="6" t="str">
        <f t="shared" si="32"/>
        <v>F</v>
      </c>
      <c r="BB40" s="6"/>
      <c r="BC40" s="6">
        <v>37</v>
      </c>
      <c r="BD40" s="193">
        <v>13</v>
      </c>
      <c r="BE40" s="193">
        <v>21</v>
      </c>
      <c r="BF40" s="193">
        <v>16</v>
      </c>
      <c r="BG40" s="6">
        <f t="shared" si="33"/>
        <v>13</v>
      </c>
      <c r="BH40" s="6">
        <f t="shared" si="34"/>
        <v>21</v>
      </c>
      <c r="BI40" s="6">
        <f t="shared" si="35"/>
        <v>16</v>
      </c>
      <c r="BJ40" s="6">
        <f t="shared" si="36"/>
        <v>50</v>
      </c>
      <c r="BK40" s="6" t="str">
        <f t="shared" si="37"/>
        <v>B</v>
      </c>
      <c r="BL40" s="6">
        <f t="shared" si="38"/>
        <v>3</v>
      </c>
      <c r="BM40" s="6"/>
      <c r="BN40" s="11" t="str">
        <f t="shared" si="39"/>
        <v>যুক্তিবিদ্যা</v>
      </c>
      <c r="BO40" s="195">
        <v>2</v>
      </c>
      <c r="BP40" s="195">
        <v>37</v>
      </c>
      <c r="BQ40" s="113">
        <f t="shared" ref="BQ40:BR40" si="80">IF(BP40="","Abs.",BP40)</f>
        <v>37</v>
      </c>
      <c r="BR40" s="6">
        <f t="shared" si="80"/>
        <v>37</v>
      </c>
      <c r="BS40" s="6" t="str">
        <f t="shared" si="41"/>
        <v>D</v>
      </c>
      <c r="BT40" s="6">
        <f t="shared" si="42"/>
        <v>1</v>
      </c>
    </row>
    <row r="41" spans="1:72" customFormat="1">
      <c r="A41" s="197">
        <v>38</v>
      </c>
      <c r="B41" s="6"/>
      <c r="C41" s="6">
        <v>38</v>
      </c>
      <c r="D41" s="171">
        <v>14</v>
      </c>
      <c r="E41" s="171">
        <v>48</v>
      </c>
      <c r="F41" s="6">
        <f t="shared" si="6"/>
        <v>14</v>
      </c>
      <c r="G41" s="6">
        <f t="shared" si="7"/>
        <v>48</v>
      </c>
      <c r="H41" s="6">
        <f t="shared" si="8"/>
        <v>62</v>
      </c>
      <c r="I41" s="6" t="str">
        <f t="shared" si="9"/>
        <v>A-</v>
      </c>
      <c r="J41" s="6">
        <f t="shared" si="10"/>
        <v>3.5</v>
      </c>
      <c r="K41" s="104"/>
      <c r="L41" s="6">
        <v>38</v>
      </c>
      <c r="M41" s="172">
        <v>33</v>
      </c>
      <c r="N41" s="113">
        <f t="shared" si="11"/>
        <v>33</v>
      </c>
      <c r="O41" s="6">
        <f t="shared" si="12"/>
        <v>33</v>
      </c>
      <c r="P41" s="6" t="str">
        <f t="shared" si="13"/>
        <v>D</v>
      </c>
      <c r="Q41" s="6">
        <f t="shared" si="14"/>
        <v>1</v>
      </c>
      <c r="R41" s="117"/>
      <c r="S41" s="6">
        <v>38</v>
      </c>
      <c r="T41" s="173">
        <v>14</v>
      </c>
      <c r="U41" s="173">
        <v>28</v>
      </c>
      <c r="V41" s="6">
        <f t="shared" si="15"/>
        <v>14</v>
      </c>
      <c r="W41" s="6">
        <f t="shared" si="44"/>
        <v>28</v>
      </c>
      <c r="X41" s="6">
        <f t="shared" si="16"/>
        <v>42</v>
      </c>
      <c r="Y41" s="6" t="str">
        <f t="shared" si="17"/>
        <v>C</v>
      </c>
      <c r="Z41" s="6">
        <f t="shared" si="18"/>
        <v>2</v>
      </c>
      <c r="AA41" s="6"/>
      <c r="AB41" s="6">
        <v>38</v>
      </c>
      <c r="AC41">
        <v>12</v>
      </c>
      <c r="AD41">
        <v>18</v>
      </c>
      <c r="AE41" s="6">
        <f t="shared" si="19"/>
        <v>12</v>
      </c>
      <c r="AF41" s="6">
        <f t="shared" si="20"/>
        <v>18</v>
      </c>
      <c r="AG41" s="6">
        <f t="shared" si="21"/>
        <v>30</v>
      </c>
      <c r="AH41" s="6" t="str">
        <f t="shared" si="22"/>
        <v>F</v>
      </c>
      <c r="AI41" s="6" t="str">
        <f t="shared" si="23"/>
        <v>F</v>
      </c>
      <c r="AJ41" s="6"/>
      <c r="AK41" s="6">
        <v>38</v>
      </c>
      <c r="AL41" s="174">
        <v>10</v>
      </c>
      <c r="AM41" s="174">
        <v>35</v>
      </c>
      <c r="AN41" s="6">
        <f t="shared" si="24"/>
        <v>10</v>
      </c>
      <c r="AO41" s="6">
        <f t="shared" si="45"/>
        <v>35</v>
      </c>
      <c r="AP41" s="6">
        <f t="shared" si="25"/>
        <v>45</v>
      </c>
      <c r="AQ41" s="6" t="str">
        <f t="shared" si="26"/>
        <v>C</v>
      </c>
      <c r="AR41" s="6">
        <f t="shared" si="27"/>
        <v>2</v>
      </c>
      <c r="AS41" s="6"/>
      <c r="AT41" s="146">
        <v>38</v>
      </c>
      <c r="AU41" s="176">
        <v>18</v>
      </c>
      <c r="AV41" s="176">
        <v>25</v>
      </c>
      <c r="AW41" s="134">
        <f t="shared" si="28"/>
        <v>18</v>
      </c>
      <c r="AX41" s="6">
        <f t="shared" si="29"/>
        <v>25</v>
      </c>
      <c r="AY41" s="6">
        <f t="shared" si="30"/>
        <v>43</v>
      </c>
      <c r="AZ41" s="6" t="str">
        <f t="shared" si="31"/>
        <v>C</v>
      </c>
      <c r="BA41" s="6">
        <f t="shared" si="32"/>
        <v>2</v>
      </c>
      <c r="BB41" s="6"/>
      <c r="BC41" s="6">
        <v>38</v>
      </c>
      <c r="BD41" s="193">
        <v>9</v>
      </c>
      <c r="BE41" s="193">
        <v>11</v>
      </c>
      <c r="BF41" s="193"/>
      <c r="BG41" s="6">
        <f t="shared" si="33"/>
        <v>9</v>
      </c>
      <c r="BH41" s="6">
        <f t="shared" si="34"/>
        <v>11</v>
      </c>
      <c r="BI41" s="6" t="str">
        <f t="shared" si="35"/>
        <v>Abs.</v>
      </c>
      <c r="BJ41" s="6" t="str">
        <f t="shared" si="36"/>
        <v>Abs.</v>
      </c>
      <c r="BK41" s="6" t="str">
        <f t="shared" si="37"/>
        <v>Abs.</v>
      </c>
      <c r="BL41" s="6" t="str">
        <f t="shared" si="38"/>
        <v>Abs.</v>
      </c>
      <c r="BM41" s="6"/>
      <c r="BN41" s="11" t="str">
        <f t="shared" si="39"/>
        <v>যুক্তিবিদ্যা</v>
      </c>
      <c r="BO41" s="195">
        <v>2</v>
      </c>
      <c r="BP41" s="195">
        <v>38</v>
      </c>
      <c r="BQ41" s="113">
        <f t="shared" ref="BQ41:BR41" si="81">IF(BP41="","Abs.",BP41)</f>
        <v>38</v>
      </c>
      <c r="BR41" s="6">
        <f t="shared" si="81"/>
        <v>38</v>
      </c>
      <c r="BS41" s="6" t="str">
        <f t="shared" si="41"/>
        <v>D</v>
      </c>
      <c r="BT41" s="6">
        <f t="shared" si="42"/>
        <v>1</v>
      </c>
    </row>
    <row r="42" spans="1:72" customFormat="1">
      <c r="A42" s="197">
        <v>39</v>
      </c>
      <c r="B42" s="6"/>
      <c r="C42" s="6">
        <v>39</v>
      </c>
      <c r="D42" s="171">
        <v>11</v>
      </c>
      <c r="E42" s="171">
        <v>27</v>
      </c>
      <c r="F42" s="6">
        <f t="shared" si="6"/>
        <v>11</v>
      </c>
      <c r="G42" s="6">
        <f t="shared" si="7"/>
        <v>27</v>
      </c>
      <c r="H42" s="6">
        <f t="shared" si="8"/>
        <v>38</v>
      </c>
      <c r="I42" s="6" t="str">
        <f t="shared" si="9"/>
        <v>D</v>
      </c>
      <c r="J42" s="6">
        <f t="shared" si="10"/>
        <v>1</v>
      </c>
      <c r="K42" s="104"/>
      <c r="L42" s="6">
        <v>39</v>
      </c>
      <c r="M42" s="172">
        <v>33</v>
      </c>
      <c r="N42" s="113">
        <f t="shared" si="11"/>
        <v>33</v>
      </c>
      <c r="O42" s="6">
        <f t="shared" si="12"/>
        <v>33</v>
      </c>
      <c r="P42" s="6" t="str">
        <f t="shared" si="13"/>
        <v>D</v>
      </c>
      <c r="Q42" s="6">
        <f t="shared" si="14"/>
        <v>1</v>
      </c>
      <c r="R42" s="117"/>
      <c r="S42" s="6">
        <v>39</v>
      </c>
      <c r="T42" s="173">
        <v>10</v>
      </c>
      <c r="U42" s="173">
        <v>28</v>
      </c>
      <c r="V42" s="6">
        <f t="shared" si="15"/>
        <v>10</v>
      </c>
      <c r="W42" s="6">
        <f t="shared" si="44"/>
        <v>28</v>
      </c>
      <c r="X42" s="6">
        <f t="shared" si="16"/>
        <v>38</v>
      </c>
      <c r="Y42" s="6" t="str">
        <f t="shared" si="17"/>
        <v>D</v>
      </c>
      <c r="Z42" s="6">
        <f t="shared" si="18"/>
        <v>1</v>
      </c>
      <c r="AA42" s="6"/>
      <c r="AB42" s="6">
        <v>39</v>
      </c>
      <c r="AC42">
        <v>8</v>
      </c>
      <c r="AD42">
        <v>16</v>
      </c>
      <c r="AE42" s="6">
        <f t="shared" si="19"/>
        <v>8</v>
      </c>
      <c r="AF42" s="6">
        <f t="shared" si="20"/>
        <v>16</v>
      </c>
      <c r="AG42" s="6">
        <f t="shared" si="21"/>
        <v>24</v>
      </c>
      <c r="AH42" s="6" t="str">
        <f t="shared" si="22"/>
        <v>F</v>
      </c>
      <c r="AI42" s="6" t="str">
        <f t="shared" si="23"/>
        <v>F</v>
      </c>
      <c r="AJ42" s="6"/>
      <c r="AK42" s="6">
        <v>39</v>
      </c>
      <c r="AL42" s="174">
        <v>13</v>
      </c>
      <c r="AM42" s="174">
        <v>28</v>
      </c>
      <c r="AN42" s="6">
        <f t="shared" si="24"/>
        <v>13</v>
      </c>
      <c r="AO42" s="6">
        <f t="shared" si="45"/>
        <v>28</v>
      </c>
      <c r="AP42" s="6">
        <f t="shared" si="25"/>
        <v>41</v>
      </c>
      <c r="AQ42" s="6" t="str">
        <f t="shared" si="26"/>
        <v>C</v>
      </c>
      <c r="AR42" s="6">
        <f t="shared" si="27"/>
        <v>2</v>
      </c>
      <c r="AS42" s="6"/>
      <c r="AT42" s="146">
        <v>39</v>
      </c>
      <c r="AU42" s="176">
        <v>21</v>
      </c>
      <c r="AV42" s="176">
        <v>25</v>
      </c>
      <c r="AW42" s="134">
        <f t="shared" si="28"/>
        <v>21</v>
      </c>
      <c r="AX42" s="6">
        <f t="shared" si="29"/>
        <v>25</v>
      </c>
      <c r="AY42" s="6">
        <f t="shared" si="30"/>
        <v>46</v>
      </c>
      <c r="AZ42" s="6" t="str">
        <f t="shared" si="31"/>
        <v>C</v>
      </c>
      <c r="BA42" s="6">
        <f t="shared" si="32"/>
        <v>2</v>
      </c>
      <c r="BB42" s="6"/>
      <c r="BC42" s="6">
        <v>39</v>
      </c>
      <c r="BD42" s="193">
        <v>10</v>
      </c>
      <c r="BE42" s="193">
        <v>26</v>
      </c>
      <c r="BF42" s="193">
        <v>18</v>
      </c>
      <c r="BG42" s="6">
        <f t="shared" si="33"/>
        <v>10</v>
      </c>
      <c r="BH42" s="6">
        <f t="shared" si="34"/>
        <v>26</v>
      </c>
      <c r="BI42" s="6">
        <f t="shared" si="35"/>
        <v>18</v>
      </c>
      <c r="BJ42" s="6">
        <f t="shared" si="36"/>
        <v>54</v>
      </c>
      <c r="BK42" s="6" t="str">
        <f t="shared" si="37"/>
        <v>B</v>
      </c>
      <c r="BL42" s="6">
        <f t="shared" si="38"/>
        <v>3</v>
      </c>
      <c r="BM42" s="6"/>
      <c r="BN42" s="11" t="str">
        <f t="shared" si="39"/>
        <v>যুক্তিবিদ্যা</v>
      </c>
      <c r="BO42" s="195">
        <v>2</v>
      </c>
      <c r="BP42" s="195">
        <v>39</v>
      </c>
      <c r="BQ42" s="113">
        <f t="shared" ref="BQ42:BR42" si="82">IF(BP42="","Abs.",BP42)</f>
        <v>39</v>
      </c>
      <c r="BR42" s="6">
        <f t="shared" si="82"/>
        <v>39</v>
      </c>
      <c r="BS42" s="6" t="str">
        <f t="shared" si="41"/>
        <v>D</v>
      </c>
      <c r="BT42" s="6">
        <f t="shared" si="42"/>
        <v>1</v>
      </c>
    </row>
    <row r="43" spans="1:72" customFormat="1">
      <c r="A43" s="197">
        <v>40</v>
      </c>
      <c r="B43" s="6"/>
      <c r="C43" s="6">
        <v>40</v>
      </c>
      <c r="D43" s="171">
        <v>13</v>
      </c>
      <c r="E43" s="171">
        <v>52</v>
      </c>
      <c r="F43" s="6">
        <f t="shared" si="6"/>
        <v>13</v>
      </c>
      <c r="G43" s="6">
        <f t="shared" si="7"/>
        <v>52</v>
      </c>
      <c r="H43" s="6">
        <f t="shared" si="8"/>
        <v>65</v>
      </c>
      <c r="I43" s="6" t="str">
        <f t="shared" si="9"/>
        <v>A-</v>
      </c>
      <c r="J43" s="6">
        <f t="shared" si="10"/>
        <v>3.5</v>
      </c>
      <c r="K43" s="104"/>
      <c r="L43" s="6">
        <v>40</v>
      </c>
      <c r="M43" s="172">
        <v>34</v>
      </c>
      <c r="N43" s="113">
        <f t="shared" si="11"/>
        <v>34</v>
      </c>
      <c r="O43" s="6">
        <f t="shared" si="12"/>
        <v>34</v>
      </c>
      <c r="P43" s="6" t="str">
        <f t="shared" si="13"/>
        <v>D</v>
      </c>
      <c r="Q43" s="6">
        <f t="shared" si="14"/>
        <v>1</v>
      </c>
      <c r="R43" s="117"/>
      <c r="S43" s="6">
        <v>40</v>
      </c>
      <c r="T43" s="173">
        <v>7</v>
      </c>
      <c r="U43" s="173">
        <v>17</v>
      </c>
      <c r="V43" s="6">
        <f t="shared" si="15"/>
        <v>7</v>
      </c>
      <c r="W43" s="6">
        <f t="shared" si="44"/>
        <v>17</v>
      </c>
      <c r="X43" s="6">
        <f t="shared" si="16"/>
        <v>24</v>
      </c>
      <c r="Y43" s="6" t="str">
        <f t="shared" si="17"/>
        <v>F</v>
      </c>
      <c r="Z43" s="6" t="str">
        <f t="shared" si="18"/>
        <v>F</v>
      </c>
      <c r="AA43" s="6"/>
      <c r="AB43" s="6">
        <v>40</v>
      </c>
      <c r="AC43">
        <v>16</v>
      </c>
      <c r="AD43">
        <v>15</v>
      </c>
      <c r="AE43" s="6">
        <f t="shared" si="19"/>
        <v>16</v>
      </c>
      <c r="AF43" s="6">
        <f t="shared" si="20"/>
        <v>15</v>
      </c>
      <c r="AG43" s="6">
        <f t="shared" si="21"/>
        <v>31</v>
      </c>
      <c r="AH43" s="6" t="str">
        <f t="shared" si="22"/>
        <v>F</v>
      </c>
      <c r="AI43" s="6" t="str">
        <f t="shared" si="23"/>
        <v>F</v>
      </c>
      <c r="AJ43" s="6"/>
      <c r="AK43" s="6">
        <v>40</v>
      </c>
      <c r="AL43" s="174">
        <v>16</v>
      </c>
      <c r="AM43" s="174">
        <v>38</v>
      </c>
      <c r="AN43" s="6">
        <f t="shared" si="24"/>
        <v>16</v>
      </c>
      <c r="AO43" s="6">
        <f t="shared" si="45"/>
        <v>38</v>
      </c>
      <c r="AP43" s="6">
        <f t="shared" si="25"/>
        <v>54</v>
      </c>
      <c r="AQ43" s="6" t="str">
        <f t="shared" si="26"/>
        <v>B</v>
      </c>
      <c r="AR43" s="6">
        <f t="shared" si="27"/>
        <v>3</v>
      </c>
      <c r="AS43" s="6"/>
      <c r="AT43" s="146">
        <v>40</v>
      </c>
      <c r="AU43" s="176">
        <v>17</v>
      </c>
      <c r="AV43" s="176">
        <v>24</v>
      </c>
      <c r="AW43" s="134">
        <f t="shared" si="28"/>
        <v>17</v>
      </c>
      <c r="AX43" s="6">
        <f t="shared" si="29"/>
        <v>24</v>
      </c>
      <c r="AY43" s="6">
        <f t="shared" si="30"/>
        <v>41</v>
      </c>
      <c r="AZ43" s="6" t="str">
        <f t="shared" si="31"/>
        <v>C</v>
      </c>
      <c r="BA43" s="6">
        <f t="shared" si="32"/>
        <v>2</v>
      </c>
      <c r="BB43" s="6"/>
      <c r="BC43" s="6">
        <v>40</v>
      </c>
      <c r="BD43" s="193">
        <v>11</v>
      </c>
      <c r="BE43" s="193">
        <v>17</v>
      </c>
      <c r="BF43" s="193">
        <v>15</v>
      </c>
      <c r="BG43" s="6">
        <f t="shared" si="33"/>
        <v>11</v>
      </c>
      <c r="BH43" s="6">
        <f t="shared" si="34"/>
        <v>17</v>
      </c>
      <c r="BI43" s="6">
        <f t="shared" si="35"/>
        <v>15</v>
      </c>
      <c r="BJ43" s="6">
        <f t="shared" si="36"/>
        <v>43</v>
      </c>
      <c r="BK43" s="6" t="str">
        <f t="shared" si="37"/>
        <v>C</v>
      </c>
      <c r="BL43" s="6">
        <f t="shared" si="38"/>
        <v>2</v>
      </c>
      <c r="BM43" s="6"/>
      <c r="BN43" s="11" t="str">
        <f t="shared" si="39"/>
        <v>ইসলামের ইতিহাস</v>
      </c>
      <c r="BO43" s="195">
        <v>1</v>
      </c>
      <c r="BP43" s="195">
        <v>40</v>
      </c>
      <c r="BQ43" s="113">
        <f t="shared" ref="BQ43:BR43" si="83">IF(BP43="","Abs.",BP43)</f>
        <v>40</v>
      </c>
      <c r="BR43" s="6">
        <f t="shared" si="83"/>
        <v>40</v>
      </c>
      <c r="BS43" s="6" t="str">
        <f t="shared" si="41"/>
        <v>C</v>
      </c>
      <c r="BT43" s="6">
        <f t="shared" si="42"/>
        <v>2</v>
      </c>
    </row>
    <row r="44" spans="1:72" customFormat="1">
      <c r="A44" s="197">
        <v>41</v>
      </c>
      <c r="B44" s="6"/>
      <c r="C44" s="6">
        <v>41</v>
      </c>
      <c r="D44" s="171">
        <v>11</v>
      </c>
      <c r="E44" s="171">
        <v>62</v>
      </c>
      <c r="F44" s="6">
        <f t="shared" si="6"/>
        <v>11</v>
      </c>
      <c r="G44" s="6">
        <f t="shared" si="7"/>
        <v>62</v>
      </c>
      <c r="H44" s="6">
        <f t="shared" si="8"/>
        <v>73</v>
      </c>
      <c r="I44" s="6" t="str">
        <f t="shared" si="9"/>
        <v>A</v>
      </c>
      <c r="J44" s="6">
        <f t="shared" si="10"/>
        <v>4</v>
      </c>
      <c r="K44" s="104"/>
      <c r="L44" s="6">
        <v>41</v>
      </c>
      <c r="M44" s="172">
        <v>52</v>
      </c>
      <c r="N44" s="113">
        <f t="shared" si="11"/>
        <v>52</v>
      </c>
      <c r="O44" s="6">
        <f t="shared" si="12"/>
        <v>52</v>
      </c>
      <c r="P44" s="6" t="str">
        <f t="shared" si="13"/>
        <v>B</v>
      </c>
      <c r="Q44" s="6">
        <f t="shared" si="14"/>
        <v>3</v>
      </c>
      <c r="R44" s="117"/>
      <c r="S44" s="6">
        <v>41</v>
      </c>
      <c r="T44" s="173">
        <v>6</v>
      </c>
      <c r="U44" s="173">
        <v>20</v>
      </c>
      <c r="V44" s="6">
        <f t="shared" si="15"/>
        <v>6</v>
      </c>
      <c r="W44" s="6">
        <f t="shared" si="44"/>
        <v>20</v>
      </c>
      <c r="X44" s="6">
        <f t="shared" si="16"/>
        <v>26</v>
      </c>
      <c r="Y44" s="6" t="str">
        <f t="shared" si="17"/>
        <v>F</v>
      </c>
      <c r="Z44" s="6" t="str">
        <f t="shared" si="18"/>
        <v>F</v>
      </c>
      <c r="AA44" s="6"/>
      <c r="AB44" s="6">
        <v>41</v>
      </c>
      <c r="AC44">
        <v>13</v>
      </c>
      <c r="AD44">
        <v>19</v>
      </c>
      <c r="AE44" s="6">
        <f t="shared" si="19"/>
        <v>13</v>
      </c>
      <c r="AF44" s="6">
        <f t="shared" si="20"/>
        <v>19</v>
      </c>
      <c r="AG44" s="6">
        <f t="shared" si="21"/>
        <v>32</v>
      </c>
      <c r="AH44" s="6" t="str">
        <f t="shared" si="22"/>
        <v>F</v>
      </c>
      <c r="AI44" s="6" t="str">
        <f t="shared" si="23"/>
        <v>F</v>
      </c>
      <c r="AJ44" s="6"/>
      <c r="AK44" s="6">
        <v>41</v>
      </c>
      <c r="AL44" s="174">
        <v>17</v>
      </c>
      <c r="AM44" s="174">
        <v>31</v>
      </c>
      <c r="AN44" s="6">
        <f t="shared" si="24"/>
        <v>17</v>
      </c>
      <c r="AO44" s="6">
        <f t="shared" si="45"/>
        <v>31</v>
      </c>
      <c r="AP44" s="6">
        <f t="shared" si="25"/>
        <v>48</v>
      </c>
      <c r="AQ44" s="6" t="str">
        <f t="shared" si="26"/>
        <v>C</v>
      </c>
      <c r="AR44" s="6">
        <f t="shared" si="27"/>
        <v>2</v>
      </c>
      <c r="AS44" s="6"/>
      <c r="AT44" s="146">
        <v>41</v>
      </c>
      <c r="AU44" s="176">
        <v>20</v>
      </c>
      <c r="AV44" s="176">
        <v>25</v>
      </c>
      <c r="AW44" s="134">
        <f t="shared" si="28"/>
        <v>20</v>
      </c>
      <c r="AX44" s="6">
        <f t="shared" si="29"/>
        <v>25</v>
      </c>
      <c r="AY44" s="6">
        <f t="shared" si="30"/>
        <v>45</v>
      </c>
      <c r="AZ44" s="6" t="str">
        <f t="shared" si="31"/>
        <v>C</v>
      </c>
      <c r="BA44" s="6">
        <f t="shared" si="32"/>
        <v>2</v>
      </c>
      <c r="BB44" s="6"/>
      <c r="BC44" s="6">
        <v>41</v>
      </c>
      <c r="BD44" s="193">
        <v>4</v>
      </c>
      <c r="BE44" s="193">
        <v>18</v>
      </c>
      <c r="BF44" s="193">
        <v>15</v>
      </c>
      <c r="BG44" s="6">
        <f t="shared" si="33"/>
        <v>4</v>
      </c>
      <c r="BH44" s="6">
        <f t="shared" si="34"/>
        <v>18</v>
      </c>
      <c r="BI44" s="6">
        <f t="shared" si="35"/>
        <v>15</v>
      </c>
      <c r="BJ44" s="6">
        <f t="shared" si="36"/>
        <v>37</v>
      </c>
      <c r="BK44" s="6" t="str">
        <f t="shared" si="37"/>
        <v>F</v>
      </c>
      <c r="BL44" s="6" t="str">
        <f t="shared" si="38"/>
        <v>F</v>
      </c>
      <c r="BM44" s="6"/>
      <c r="BN44" s="11" t="str">
        <f t="shared" si="39"/>
        <v>ইসলামের ইতিহাস</v>
      </c>
      <c r="BO44" s="195">
        <v>1</v>
      </c>
      <c r="BP44" s="195">
        <v>41</v>
      </c>
      <c r="BQ44" s="113">
        <f t="shared" ref="BQ44:BR44" si="84">IF(BP44="","Abs.",BP44)</f>
        <v>41</v>
      </c>
      <c r="BR44" s="6">
        <f t="shared" si="84"/>
        <v>41</v>
      </c>
      <c r="BS44" s="6" t="str">
        <f t="shared" si="41"/>
        <v>C</v>
      </c>
      <c r="BT44" s="6">
        <f t="shared" si="42"/>
        <v>2</v>
      </c>
    </row>
    <row r="45" spans="1:72" customFormat="1">
      <c r="A45" s="197">
        <v>42</v>
      </c>
      <c r="B45" s="6"/>
      <c r="C45" s="6">
        <v>42</v>
      </c>
      <c r="D45" s="171">
        <v>12</v>
      </c>
      <c r="E45" s="171">
        <v>38</v>
      </c>
      <c r="F45" s="6">
        <f t="shared" si="6"/>
        <v>12</v>
      </c>
      <c r="G45" s="6">
        <f t="shared" si="7"/>
        <v>38</v>
      </c>
      <c r="H45" s="6">
        <f t="shared" si="8"/>
        <v>50</v>
      </c>
      <c r="I45" s="6" t="str">
        <f t="shared" si="9"/>
        <v>B</v>
      </c>
      <c r="J45" s="6">
        <f t="shared" si="10"/>
        <v>3</v>
      </c>
      <c r="K45" s="104"/>
      <c r="L45" s="6">
        <v>42</v>
      </c>
      <c r="M45" s="172">
        <v>22</v>
      </c>
      <c r="N45" s="113">
        <f t="shared" si="11"/>
        <v>22</v>
      </c>
      <c r="O45" s="6">
        <f t="shared" si="12"/>
        <v>22</v>
      </c>
      <c r="P45" s="6" t="str">
        <f t="shared" si="13"/>
        <v>F</v>
      </c>
      <c r="Q45" s="6" t="str">
        <f t="shared" si="14"/>
        <v>F</v>
      </c>
      <c r="R45" s="117"/>
      <c r="S45" s="6">
        <v>42</v>
      </c>
      <c r="T45" s="173">
        <v>8</v>
      </c>
      <c r="U45" s="173">
        <v>10</v>
      </c>
      <c r="V45" s="6">
        <f t="shared" si="15"/>
        <v>8</v>
      </c>
      <c r="W45" s="6">
        <f t="shared" si="44"/>
        <v>10</v>
      </c>
      <c r="X45" s="6">
        <f t="shared" si="16"/>
        <v>18</v>
      </c>
      <c r="Y45" s="6" t="str">
        <f t="shared" si="17"/>
        <v>F</v>
      </c>
      <c r="Z45" s="6" t="str">
        <f t="shared" si="18"/>
        <v>F</v>
      </c>
      <c r="AA45" s="6"/>
      <c r="AB45" s="6">
        <v>42</v>
      </c>
      <c r="AC45">
        <v>13</v>
      </c>
      <c r="AD45">
        <v>8</v>
      </c>
      <c r="AE45" s="6">
        <f t="shared" si="19"/>
        <v>13</v>
      </c>
      <c r="AF45" s="6">
        <f t="shared" si="20"/>
        <v>8</v>
      </c>
      <c r="AG45" s="6">
        <f t="shared" si="21"/>
        <v>21</v>
      </c>
      <c r="AH45" s="6" t="str">
        <f t="shared" si="22"/>
        <v>F</v>
      </c>
      <c r="AI45" s="6" t="str">
        <f t="shared" si="23"/>
        <v>F</v>
      </c>
      <c r="AJ45" s="6"/>
      <c r="AK45" s="6">
        <v>42</v>
      </c>
      <c r="AL45" s="174">
        <v>10</v>
      </c>
      <c r="AM45" s="174">
        <v>26</v>
      </c>
      <c r="AN45" s="6">
        <f t="shared" si="24"/>
        <v>10</v>
      </c>
      <c r="AO45" s="6">
        <f t="shared" si="45"/>
        <v>26</v>
      </c>
      <c r="AP45" s="6">
        <f t="shared" si="25"/>
        <v>36</v>
      </c>
      <c r="AQ45" s="6" t="str">
        <f t="shared" si="26"/>
        <v>D</v>
      </c>
      <c r="AR45" s="6">
        <f t="shared" si="27"/>
        <v>1</v>
      </c>
      <c r="AS45" s="6"/>
      <c r="AT45" s="146">
        <v>42</v>
      </c>
      <c r="AU45" s="176">
        <v>14</v>
      </c>
      <c r="AV45" s="176">
        <v>8</v>
      </c>
      <c r="AW45" s="134">
        <f t="shared" si="28"/>
        <v>14</v>
      </c>
      <c r="AX45" s="6">
        <f t="shared" si="29"/>
        <v>8</v>
      </c>
      <c r="AY45" s="6">
        <f t="shared" si="30"/>
        <v>22</v>
      </c>
      <c r="AZ45" s="6" t="str">
        <f t="shared" si="31"/>
        <v>F</v>
      </c>
      <c r="BA45" s="6" t="str">
        <f t="shared" si="32"/>
        <v>F</v>
      </c>
      <c r="BB45" s="6"/>
      <c r="BC45" s="6">
        <v>42</v>
      </c>
      <c r="BD45" s="193">
        <v>8</v>
      </c>
      <c r="BE45" s="193">
        <v>12</v>
      </c>
      <c r="BF45" s="193">
        <v>15</v>
      </c>
      <c r="BG45" s="6">
        <f t="shared" si="33"/>
        <v>8</v>
      </c>
      <c r="BH45" s="6">
        <f t="shared" si="34"/>
        <v>12</v>
      </c>
      <c r="BI45" s="6">
        <f t="shared" si="35"/>
        <v>15</v>
      </c>
      <c r="BJ45" s="6">
        <f t="shared" si="36"/>
        <v>35</v>
      </c>
      <c r="BK45" s="6" t="str">
        <f t="shared" si="37"/>
        <v>F</v>
      </c>
      <c r="BL45" s="6" t="str">
        <f t="shared" si="38"/>
        <v>F</v>
      </c>
      <c r="BM45" s="6"/>
      <c r="BN45" s="11" t="str">
        <f t="shared" si="39"/>
        <v>যুক্তিবিদ্যা</v>
      </c>
      <c r="BO45" s="195">
        <v>2</v>
      </c>
      <c r="BP45" s="195">
        <v>42</v>
      </c>
      <c r="BQ45" s="113">
        <f t="shared" ref="BQ45:BR45" si="85">IF(BP45="","Abs.",BP45)</f>
        <v>42</v>
      </c>
      <c r="BR45" s="6">
        <f t="shared" si="85"/>
        <v>42</v>
      </c>
      <c r="BS45" s="6" t="str">
        <f t="shared" si="41"/>
        <v>C</v>
      </c>
      <c r="BT45" s="6">
        <f t="shared" si="42"/>
        <v>2</v>
      </c>
    </row>
    <row r="46" spans="1:72" customFormat="1">
      <c r="A46" s="197">
        <v>43</v>
      </c>
      <c r="B46" s="6"/>
      <c r="C46" s="6">
        <v>43</v>
      </c>
      <c r="D46" s="171"/>
      <c r="E46" s="171"/>
      <c r="F46" s="6" t="str">
        <f t="shared" si="6"/>
        <v>Abs.</v>
      </c>
      <c r="G46" s="6" t="str">
        <f t="shared" si="7"/>
        <v>Abs.</v>
      </c>
      <c r="H46" s="6" t="str">
        <f t="shared" si="8"/>
        <v>Abs.</v>
      </c>
      <c r="I46" s="6" t="str">
        <f t="shared" si="9"/>
        <v>Abs.</v>
      </c>
      <c r="J46" s="6" t="str">
        <f t="shared" si="10"/>
        <v>Abs.</v>
      </c>
      <c r="K46" s="104"/>
      <c r="L46" s="6">
        <v>43</v>
      </c>
      <c r="M46" s="172"/>
      <c r="N46" s="113" t="str">
        <f t="shared" si="11"/>
        <v>Abs.</v>
      </c>
      <c r="O46" s="6" t="str">
        <f t="shared" si="12"/>
        <v>Abs.</v>
      </c>
      <c r="P46" s="6" t="str">
        <f t="shared" si="13"/>
        <v>Abs.</v>
      </c>
      <c r="Q46" s="6" t="str">
        <f t="shared" si="14"/>
        <v>Abs.</v>
      </c>
      <c r="R46" s="117"/>
      <c r="S46" s="6">
        <v>43</v>
      </c>
      <c r="T46" s="173"/>
      <c r="U46" s="173"/>
      <c r="V46" s="6" t="str">
        <f t="shared" si="15"/>
        <v>Abs.</v>
      </c>
      <c r="W46" s="6" t="str">
        <f t="shared" si="44"/>
        <v>Abs.</v>
      </c>
      <c r="X46" s="6" t="str">
        <f t="shared" si="16"/>
        <v>Abs.</v>
      </c>
      <c r="Y46" s="6" t="str">
        <f t="shared" si="17"/>
        <v>Abs.</v>
      </c>
      <c r="Z46" s="6" t="str">
        <f t="shared" si="18"/>
        <v>Abs.</v>
      </c>
      <c r="AA46" s="6"/>
      <c r="AB46" s="6">
        <v>43</v>
      </c>
      <c r="AC46" s="60"/>
      <c r="AD46" s="60"/>
      <c r="AE46" s="6" t="str">
        <f t="shared" si="19"/>
        <v>Abs.</v>
      </c>
      <c r="AF46" s="6" t="str">
        <f t="shared" si="20"/>
        <v>Abs.</v>
      </c>
      <c r="AG46" s="6" t="str">
        <f t="shared" si="21"/>
        <v>Abs.</v>
      </c>
      <c r="AH46" s="6" t="str">
        <f t="shared" si="22"/>
        <v>Abs.</v>
      </c>
      <c r="AI46" s="6" t="str">
        <f t="shared" si="23"/>
        <v>Abs.</v>
      </c>
      <c r="AJ46" s="6"/>
      <c r="AK46" s="6">
        <v>43</v>
      </c>
      <c r="AL46" s="174"/>
      <c r="AM46" s="174"/>
      <c r="AN46" s="6" t="str">
        <f t="shared" si="24"/>
        <v>Abs.</v>
      </c>
      <c r="AO46" s="6" t="str">
        <f t="shared" si="45"/>
        <v>Abs.</v>
      </c>
      <c r="AP46" s="6" t="str">
        <f t="shared" si="25"/>
        <v>Abs.</v>
      </c>
      <c r="AQ46" s="6" t="str">
        <f t="shared" si="26"/>
        <v>Abs.</v>
      </c>
      <c r="AR46" s="6" t="str">
        <f t="shared" si="27"/>
        <v>Abs.</v>
      </c>
      <c r="AS46" s="6"/>
      <c r="AT46" s="146">
        <v>43</v>
      </c>
      <c r="AU46" s="177"/>
      <c r="AV46" s="177"/>
      <c r="AW46" s="134" t="str">
        <f t="shared" si="28"/>
        <v>Abs.</v>
      </c>
      <c r="AX46" s="6" t="str">
        <f t="shared" si="29"/>
        <v>Abs.</v>
      </c>
      <c r="AY46" s="6" t="str">
        <f t="shared" si="30"/>
        <v>Abs.</v>
      </c>
      <c r="AZ46" s="6" t="str">
        <f t="shared" si="31"/>
        <v>Abs.</v>
      </c>
      <c r="BA46" s="6" t="str">
        <f t="shared" si="32"/>
        <v>Abs.</v>
      </c>
      <c r="BB46" s="6"/>
      <c r="BC46" s="6">
        <v>43</v>
      </c>
      <c r="BD46" s="193"/>
      <c r="BE46" s="193"/>
      <c r="BF46" s="193"/>
      <c r="BG46" s="6" t="str">
        <f t="shared" si="33"/>
        <v>Abs.</v>
      </c>
      <c r="BH46" s="6" t="str">
        <f t="shared" si="34"/>
        <v>Abs.</v>
      </c>
      <c r="BI46" s="6" t="str">
        <f t="shared" si="35"/>
        <v>Abs.</v>
      </c>
      <c r="BJ46" s="6" t="str">
        <f t="shared" si="36"/>
        <v>Abs.</v>
      </c>
      <c r="BK46" s="6" t="str">
        <f t="shared" si="37"/>
        <v>Abs.</v>
      </c>
      <c r="BL46" s="6" t="str">
        <f t="shared" si="38"/>
        <v>Abs.</v>
      </c>
      <c r="BM46" s="6"/>
      <c r="BN46" s="11" t="str">
        <f t="shared" si="39"/>
        <v>যুক্তিবিদ্যা</v>
      </c>
      <c r="BO46" s="195">
        <v>2</v>
      </c>
      <c r="BP46" s="195">
        <v>43</v>
      </c>
      <c r="BQ46" s="113">
        <f t="shared" ref="BQ46:BR46" si="86">IF(BP46="","Abs.",BP46)</f>
        <v>43</v>
      </c>
      <c r="BR46" s="6">
        <f t="shared" si="86"/>
        <v>43</v>
      </c>
      <c r="BS46" s="6" t="str">
        <f t="shared" si="41"/>
        <v>C</v>
      </c>
      <c r="BT46" s="6">
        <f t="shared" si="42"/>
        <v>2</v>
      </c>
    </row>
    <row r="47" spans="1:72" customFormat="1">
      <c r="A47" s="197">
        <v>44</v>
      </c>
      <c r="B47" s="6"/>
      <c r="C47" s="6">
        <v>44</v>
      </c>
      <c r="D47" s="171">
        <v>12</v>
      </c>
      <c r="E47" s="171">
        <v>38</v>
      </c>
      <c r="F47" s="6">
        <f t="shared" si="6"/>
        <v>12</v>
      </c>
      <c r="G47" s="6">
        <f t="shared" si="7"/>
        <v>38</v>
      </c>
      <c r="H47" s="6">
        <f t="shared" si="8"/>
        <v>50</v>
      </c>
      <c r="I47" s="6" t="str">
        <f t="shared" si="9"/>
        <v>B</v>
      </c>
      <c r="J47" s="6">
        <f t="shared" si="10"/>
        <v>3</v>
      </c>
      <c r="K47" s="104"/>
      <c r="L47" s="6">
        <v>44</v>
      </c>
      <c r="M47" s="172">
        <v>24</v>
      </c>
      <c r="N47" s="113">
        <f t="shared" si="11"/>
        <v>24</v>
      </c>
      <c r="O47" s="6">
        <f t="shared" si="12"/>
        <v>24</v>
      </c>
      <c r="P47" s="6" t="str">
        <f t="shared" si="13"/>
        <v>F</v>
      </c>
      <c r="Q47" s="6" t="str">
        <f t="shared" si="14"/>
        <v>F</v>
      </c>
      <c r="R47" s="117"/>
      <c r="S47" s="6">
        <v>44</v>
      </c>
      <c r="T47" s="173">
        <v>6</v>
      </c>
      <c r="U47" s="173">
        <v>19</v>
      </c>
      <c r="V47" s="6">
        <f t="shared" si="15"/>
        <v>6</v>
      </c>
      <c r="W47" s="6">
        <f t="shared" si="44"/>
        <v>19</v>
      </c>
      <c r="X47" s="6">
        <f t="shared" si="16"/>
        <v>25</v>
      </c>
      <c r="Y47" s="6" t="str">
        <f t="shared" si="17"/>
        <v>F</v>
      </c>
      <c r="Z47" s="6" t="str">
        <f t="shared" si="18"/>
        <v>F</v>
      </c>
      <c r="AA47" s="6"/>
      <c r="AB47" s="6">
        <v>44</v>
      </c>
      <c r="AC47">
        <v>15</v>
      </c>
      <c r="AD47">
        <v>12</v>
      </c>
      <c r="AE47" s="6">
        <f t="shared" si="19"/>
        <v>15</v>
      </c>
      <c r="AF47" s="6">
        <f t="shared" si="20"/>
        <v>12</v>
      </c>
      <c r="AG47" s="6">
        <f t="shared" si="21"/>
        <v>27</v>
      </c>
      <c r="AH47" s="6" t="str">
        <f t="shared" si="22"/>
        <v>F</v>
      </c>
      <c r="AI47" s="6" t="str">
        <f t="shared" si="23"/>
        <v>F</v>
      </c>
      <c r="AJ47" s="6"/>
      <c r="AK47" s="6">
        <v>44</v>
      </c>
      <c r="AL47" s="174">
        <v>15</v>
      </c>
      <c r="AM47" s="174">
        <v>40</v>
      </c>
      <c r="AN47" s="6">
        <f t="shared" si="24"/>
        <v>15</v>
      </c>
      <c r="AO47" s="6">
        <f t="shared" si="45"/>
        <v>40</v>
      </c>
      <c r="AP47" s="6">
        <f t="shared" si="25"/>
        <v>55</v>
      </c>
      <c r="AQ47" s="6" t="str">
        <f t="shared" si="26"/>
        <v>B</v>
      </c>
      <c r="AR47" s="6">
        <f t="shared" si="27"/>
        <v>3</v>
      </c>
      <c r="AS47" s="6"/>
      <c r="AT47" s="146">
        <v>44</v>
      </c>
      <c r="AU47" s="176">
        <v>14</v>
      </c>
      <c r="AV47" s="176">
        <v>7</v>
      </c>
      <c r="AW47" s="134">
        <f t="shared" si="28"/>
        <v>14</v>
      </c>
      <c r="AX47" s="6">
        <f t="shared" si="29"/>
        <v>7</v>
      </c>
      <c r="AY47" s="6">
        <f t="shared" si="30"/>
        <v>21</v>
      </c>
      <c r="AZ47" s="6" t="str">
        <f t="shared" si="31"/>
        <v>F</v>
      </c>
      <c r="BA47" s="6" t="str">
        <f t="shared" si="32"/>
        <v>F</v>
      </c>
      <c r="BB47" s="6"/>
      <c r="BC47" s="6">
        <v>44</v>
      </c>
      <c r="BD47" s="193">
        <v>6</v>
      </c>
      <c r="BE47" s="193">
        <v>15</v>
      </c>
      <c r="BF47" s="193">
        <v>15</v>
      </c>
      <c r="BG47" s="6">
        <f t="shared" si="33"/>
        <v>6</v>
      </c>
      <c r="BH47" s="6">
        <f t="shared" si="34"/>
        <v>15</v>
      </c>
      <c r="BI47" s="6">
        <f t="shared" si="35"/>
        <v>15</v>
      </c>
      <c r="BJ47" s="6">
        <f t="shared" si="36"/>
        <v>36</v>
      </c>
      <c r="BK47" s="6" t="str">
        <f t="shared" si="37"/>
        <v>F</v>
      </c>
      <c r="BL47" s="6" t="str">
        <f t="shared" si="38"/>
        <v>F</v>
      </c>
      <c r="BM47" s="6"/>
      <c r="BN47" s="11" t="str">
        <f t="shared" si="39"/>
        <v>যুক্তিবিদ্যা</v>
      </c>
      <c r="BO47" s="195">
        <v>2</v>
      </c>
      <c r="BP47" s="195">
        <v>44</v>
      </c>
      <c r="BQ47" s="113">
        <f t="shared" ref="BQ47:BR47" si="87">IF(BP47="","Abs.",BP47)</f>
        <v>44</v>
      </c>
      <c r="BR47" s="6">
        <f t="shared" si="87"/>
        <v>44</v>
      </c>
      <c r="BS47" s="6" t="str">
        <f t="shared" si="41"/>
        <v>C</v>
      </c>
      <c r="BT47" s="6">
        <f t="shared" si="42"/>
        <v>2</v>
      </c>
    </row>
    <row r="48" spans="1:72" customFormat="1">
      <c r="A48" s="197">
        <v>45</v>
      </c>
      <c r="B48" s="6"/>
      <c r="C48" s="6">
        <v>45</v>
      </c>
      <c r="D48" s="171">
        <v>16</v>
      </c>
      <c r="E48" s="171">
        <v>48</v>
      </c>
      <c r="F48" s="6">
        <f t="shared" si="6"/>
        <v>16</v>
      </c>
      <c r="G48" s="6">
        <f t="shared" si="7"/>
        <v>48</v>
      </c>
      <c r="H48" s="6">
        <f t="shared" si="8"/>
        <v>64</v>
      </c>
      <c r="I48" s="6" t="str">
        <f t="shared" si="9"/>
        <v>A-</v>
      </c>
      <c r="J48" s="6">
        <f t="shared" si="10"/>
        <v>3.5</v>
      </c>
      <c r="K48" s="104"/>
      <c r="L48" s="6">
        <v>45</v>
      </c>
      <c r="M48" s="172">
        <v>58</v>
      </c>
      <c r="N48" s="113">
        <f t="shared" si="11"/>
        <v>58</v>
      </c>
      <c r="O48" s="6">
        <f t="shared" si="12"/>
        <v>58</v>
      </c>
      <c r="P48" s="6" t="str">
        <f t="shared" si="13"/>
        <v>B</v>
      </c>
      <c r="Q48" s="6">
        <f t="shared" si="14"/>
        <v>3</v>
      </c>
      <c r="R48" s="117"/>
      <c r="S48" s="6">
        <v>45</v>
      </c>
      <c r="T48" s="173">
        <v>12</v>
      </c>
      <c r="U48" s="173">
        <v>35</v>
      </c>
      <c r="V48" s="6">
        <f t="shared" si="15"/>
        <v>12</v>
      </c>
      <c r="W48" s="6">
        <f t="shared" si="44"/>
        <v>35</v>
      </c>
      <c r="X48" s="6">
        <f t="shared" si="16"/>
        <v>47</v>
      </c>
      <c r="Y48" s="6" t="str">
        <f t="shared" si="17"/>
        <v>C</v>
      </c>
      <c r="Z48" s="6">
        <f t="shared" si="18"/>
        <v>2</v>
      </c>
      <c r="AA48" s="6"/>
      <c r="AB48" s="6">
        <v>45</v>
      </c>
      <c r="AC48">
        <v>18</v>
      </c>
      <c r="AD48">
        <v>23</v>
      </c>
      <c r="AE48" s="6">
        <f t="shared" si="19"/>
        <v>18</v>
      </c>
      <c r="AF48" s="6">
        <f t="shared" si="20"/>
        <v>23</v>
      </c>
      <c r="AG48" s="6">
        <f t="shared" si="21"/>
        <v>41</v>
      </c>
      <c r="AH48" s="6" t="str">
        <f t="shared" si="22"/>
        <v>C</v>
      </c>
      <c r="AI48" s="6">
        <f t="shared" si="23"/>
        <v>2</v>
      </c>
      <c r="AJ48" s="6"/>
      <c r="AK48" s="6">
        <v>45</v>
      </c>
      <c r="AL48" s="174">
        <v>17</v>
      </c>
      <c r="AM48" s="174">
        <v>48</v>
      </c>
      <c r="AN48" s="6">
        <f t="shared" si="24"/>
        <v>17</v>
      </c>
      <c r="AO48" s="6">
        <f t="shared" si="45"/>
        <v>48</v>
      </c>
      <c r="AP48" s="6">
        <f t="shared" si="25"/>
        <v>65</v>
      </c>
      <c r="AQ48" s="6" t="str">
        <f t="shared" si="26"/>
        <v>A-</v>
      </c>
      <c r="AR48" s="6">
        <f t="shared" si="27"/>
        <v>3.5</v>
      </c>
      <c r="AS48" s="6"/>
      <c r="AT48" s="146">
        <v>45</v>
      </c>
      <c r="AU48" s="176">
        <v>21</v>
      </c>
      <c r="AV48" s="176">
        <v>48</v>
      </c>
      <c r="AW48" s="134">
        <f t="shared" si="28"/>
        <v>21</v>
      </c>
      <c r="AX48" s="6">
        <f t="shared" si="29"/>
        <v>48</v>
      </c>
      <c r="AY48" s="6">
        <f t="shared" si="30"/>
        <v>69</v>
      </c>
      <c r="AZ48" s="6" t="str">
        <f t="shared" si="31"/>
        <v>A-</v>
      </c>
      <c r="BA48" s="6">
        <f t="shared" si="32"/>
        <v>3.5</v>
      </c>
      <c r="BB48" s="6"/>
      <c r="BC48" s="6">
        <v>45</v>
      </c>
      <c r="BD48" s="193">
        <v>6</v>
      </c>
      <c r="BE48" s="193">
        <v>14</v>
      </c>
      <c r="BF48" s="193">
        <v>15</v>
      </c>
      <c r="BG48" s="6">
        <f t="shared" si="33"/>
        <v>6</v>
      </c>
      <c r="BH48" s="6">
        <f t="shared" si="34"/>
        <v>14</v>
      </c>
      <c r="BI48" s="6">
        <f t="shared" si="35"/>
        <v>15</v>
      </c>
      <c r="BJ48" s="6">
        <f t="shared" si="36"/>
        <v>35</v>
      </c>
      <c r="BK48" s="6" t="str">
        <f t="shared" si="37"/>
        <v>F</v>
      </c>
      <c r="BL48" s="6" t="str">
        <f t="shared" si="38"/>
        <v>F</v>
      </c>
      <c r="BM48" s="6"/>
      <c r="BN48" s="11" t="str">
        <f t="shared" si="39"/>
        <v>যুক্তিবিদ্যা</v>
      </c>
      <c r="BO48" s="195">
        <v>2</v>
      </c>
      <c r="BP48" s="195">
        <v>45</v>
      </c>
      <c r="BQ48" s="113">
        <f t="shared" ref="BQ48:BR48" si="88">IF(BP48="","Abs.",BP48)</f>
        <v>45</v>
      </c>
      <c r="BR48" s="6">
        <f t="shared" si="88"/>
        <v>45</v>
      </c>
      <c r="BS48" s="6" t="str">
        <f t="shared" si="41"/>
        <v>C</v>
      </c>
      <c r="BT48" s="6">
        <f t="shared" si="42"/>
        <v>2</v>
      </c>
    </row>
    <row r="49" spans="1:72" customFormat="1">
      <c r="A49" s="197">
        <v>46</v>
      </c>
      <c r="B49" s="6"/>
      <c r="C49" s="6">
        <v>46</v>
      </c>
      <c r="D49" s="171">
        <v>11</v>
      </c>
      <c r="E49" s="171">
        <v>58</v>
      </c>
      <c r="F49" s="6">
        <f t="shared" si="6"/>
        <v>11</v>
      </c>
      <c r="G49" s="6">
        <f t="shared" si="7"/>
        <v>58</v>
      </c>
      <c r="H49" s="6">
        <f t="shared" si="8"/>
        <v>69</v>
      </c>
      <c r="I49" s="6" t="str">
        <f t="shared" si="9"/>
        <v>A-</v>
      </c>
      <c r="J49" s="6">
        <f t="shared" si="10"/>
        <v>3.5</v>
      </c>
      <c r="K49" s="104"/>
      <c r="L49" s="6">
        <v>46</v>
      </c>
      <c r="M49" s="172">
        <v>61</v>
      </c>
      <c r="N49" s="113">
        <f t="shared" si="11"/>
        <v>61</v>
      </c>
      <c r="O49" s="6">
        <f t="shared" si="12"/>
        <v>61</v>
      </c>
      <c r="P49" s="6" t="str">
        <f t="shared" si="13"/>
        <v>A-</v>
      </c>
      <c r="Q49" s="6">
        <f t="shared" si="14"/>
        <v>3.5</v>
      </c>
      <c r="R49" s="117"/>
      <c r="S49" s="6">
        <v>46</v>
      </c>
      <c r="T49" s="173">
        <v>9</v>
      </c>
      <c r="U49" s="173">
        <v>32</v>
      </c>
      <c r="V49" s="6">
        <f t="shared" si="15"/>
        <v>9</v>
      </c>
      <c r="W49" s="6">
        <f t="shared" si="44"/>
        <v>32</v>
      </c>
      <c r="X49" s="6">
        <f t="shared" si="16"/>
        <v>41</v>
      </c>
      <c r="Y49" s="6" t="str">
        <f t="shared" si="17"/>
        <v>F</v>
      </c>
      <c r="Z49" s="6" t="str">
        <f t="shared" si="18"/>
        <v>F</v>
      </c>
      <c r="AA49" s="6"/>
      <c r="AB49" s="6">
        <v>46</v>
      </c>
      <c r="AC49">
        <v>21</v>
      </c>
      <c r="AD49">
        <v>27</v>
      </c>
      <c r="AE49" s="6">
        <f t="shared" si="19"/>
        <v>21</v>
      </c>
      <c r="AF49" s="6">
        <f t="shared" si="20"/>
        <v>27</v>
      </c>
      <c r="AG49" s="6">
        <f t="shared" si="21"/>
        <v>48</v>
      </c>
      <c r="AH49" s="6" t="str">
        <f t="shared" si="22"/>
        <v>C</v>
      </c>
      <c r="AI49" s="6">
        <f t="shared" si="23"/>
        <v>2</v>
      </c>
      <c r="AJ49" s="6"/>
      <c r="AK49" s="6">
        <v>46</v>
      </c>
      <c r="AL49" s="174">
        <v>17</v>
      </c>
      <c r="AM49" s="174">
        <v>35</v>
      </c>
      <c r="AN49" s="6">
        <f t="shared" si="24"/>
        <v>17</v>
      </c>
      <c r="AO49" s="6">
        <f t="shared" si="45"/>
        <v>35</v>
      </c>
      <c r="AP49" s="6">
        <f t="shared" si="25"/>
        <v>52</v>
      </c>
      <c r="AQ49" s="6" t="str">
        <f t="shared" si="26"/>
        <v>B</v>
      </c>
      <c r="AR49" s="6">
        <f t="shared" si="27"/>
        <v>3</v>
      </c>
      <c r="AS49" s="6"/>
      <c r="AT49" s="146">
        <v>46</v>
      </c>
      <c r="AU49" s="176">
        <v>20</v>
      </c>
      <c r="AV49" s="176">
        <v>34</v>
      </c>
      <c r="AW49" s="134">
        <f t="shared" si="28"/>
        <v>20</v>
      </c>
      <c r="AX49" s="6">
        <f t="shared" si="29"/>
        <v>34</v>
      </c>
      <c r="AY49" s="6">
        <f t="shared" si="30"/>
        <v>54</v>
      </c>
      <c r="AZ49" s="6" t="str">
        <f t="shared" si="31"/>
        <v>B</v>
      </c>
      <c r="BA49" s="6">
        <f t="shared" si="32"/>
        <v>3</v>
      </c>
      <c r="BB49" s="6"/>
      <c r="BC49" s="6">
        <v>46</v>
      </c>
      <c r="BD49" s="193">
        <v>6</v>
      </c>
      <c r="BE49" s="193">
        <v>13</v>
      </c>
      <c r="BF49" s="193">
        <v>15</v>
      </c>
      <c r="BG49" s="6">
        <f t="shared" si="33"/>
        <v>6</v>
      </c>
      <c r="BH49" s="6">
        <f t="shared" si="34"/>
        <v>13</v>
      </c>
      <c r="BI49" s="6">
        <f t="shared" si="35"/>
        <v>15</v>
      </c>
      <c r="BJ49" s="6">
        <f t="shared" si="36"/>
        <v>34</v>
      </c>
      <c r="BK49" s="6" t="str">
        <f t="shared" si="37"/>
        <v>F</v>
      </c>
      <c r="BL49" s="6" t="str">
        <f t="shared" si="38"/>
        <v>F</v>
      </c>
      <c r="BM49" s="6"/>
      <c r="BN49" s="11" t="str">
        <f t="shared" si="39"/>
        <v>যুক্তিবিদ্যা</v>
      </c>
      <c r="BO49" s="195">
        <v>2</v>
      </c>
      <c r="BP49" s="195">
        <v>46</v>
      </c>
      <c r="BQ49" s="113">
        <f t="shared" ref="BQ49:BR49" si="89">IF(BP49="","Abs.",BP49)</f>
        <v>46</v>
      </c>
      <c r="BR49" s="6">
        <f t="shared" si="89"/>
        <v>46</v>
      </c>
      <c r="BS49" s="6" t="str">
        <f t="shared" si="41"/>
        <v>C</v>
      </c>
      <c r="BT49" s="6">
        <f t="shared" si="42"/>
        <v>2</v>
      </c>
    </row>
    <row r="50" spans="1:72" customFormat="1">
      <c r="A50" s="197">
        <v>47</v>
      </c>
      <c r="B50" s="6"/>
      <c r="C50" s="6">
        <v>47</v>
      </c>
      <c r="D50" s="171">
        <v>14</v>
      </c>
      <c r="E50" s="171">
        <v>42</v>
      </c>
      <c r="F50" s="6">
        <f t="shared" si="6"/>
        <v>14</v>
      </c>
      <c r="G50" s="6">
        <f t="shared" si="7"/>
        <v>42</v>
      </c>
      <c r="H50" s="6">
        <f t="shared" si="8"/>
        <v>56</v>
      </c>
      <c r="I50" s="6" t="str">
        <f t="shared" si="9"/>
        <v>B</v>
      </c>
      <c r="J50" s="6">
        <f t="shared" si="10"/>
        <v>3</v>
      </c>
      <c r="K50" s="104"/>
      <c r="L50" s="6">
        <v>47</v>
      </c>
      <c r="M50" s="172">
        <v>33</v>
      </c>
      <c r="N50" s="113">
        <f t="shared" si="11"/>
        <v>33</v>
      </c>
      <c r="O50" s="6">
        <f t="shared" si="12"/>
        <v>33</v>
      </c>
      <c r="P50" s="6" t="str">
        <f t="shared" si="13"/>
        <v>D</v>
      </c>
      <c r="Q50" s="6">
        <f t="shared" si="14"/>
        <v>1</v>
      </c>
      <c r="R50" s="117"/>
      <c r="S50" s="6">
        <v>47</v>
      </c>
      <c r="T50" s="173">
        <v>11</v>
      </c>
      <c r="U50" s="173">
        <v>28</v>
      </c>
      <c r="V50" s="6">
        <f t="shared" si="15"/>
        <v>11</v>
      </c>
      <c r="W50" s="6">
        <f t="shared" si="44"/>
        <v>28</v>
      </c>
      <c r="X50" s="6">
        <f t="shared" si="16"/>
        <v>39</v>
      </c>
      <c r="Y50" s="6" t="str">
        <f t="shared" si="17"/>
        <v>D</v>
      </c>
      <c r="Z50" s="6">
        <f t="shared" si="18"/>
        <v>1</v>
      </c>
      <c r="AA50" s="6"/>
      <c r="AB50" s="6">
        <v>47</v>
      </c>
      <c r="AC50">
        <v>13</v>
      </c>
      <c r="AD50">
        <v>33</v>
      </c>
      <c r="AE50" s="6">
        <f t="shared" si="19"/>
        <v>13</v>
      </c>
      <c r="AF50" s="6">
        <f t="shared" si="20"/>
        <v>33</v>
      </c>
      <c r="AG50" s="6">
        <f t="shared" si="21"/>
        <v>46</v>
      </c>
      <c r="AH50" s="6" t="str">
        <f t="shared" si="22"/>
        <v>C</v>
      </c>
      <c r="AI50" s="6">
        <f t="shared" si="23"/>
        <v>2</v>
      </c>
      <c r="AJ50" s="6"/>
      <c r="AK50" s="6">
        <v>47</v>
      </c>
      <c r="AL50" s="174">
        <v>13</v>
      </c>
      <c r="AM50" s="174">
        <v>45</v>
      </c>
      <c r="AN50" s="6">
        <f t="shared" si="24"/>
        <v>13</v>
      </c>
      <c r="AO50" s="6">
        <f t="shared" si="45"/>
        <v>45</v>
      </c>
      <c r="AP50" s="6">
        <f t="shared" si="25"/>
        <v>58</v>
      </c>
      <c r="AQ50" s="6" t="str">
        <f t="shared" si="26"/>
        <v>B</v>
      </c>
      <c r="AR50" s="6">
        <f t="shared" si="27"/>
        <v>3</v>
      </c>
      <c r="AS50" s="6"/>
      <c r="AT50" s="146">
        <v>47</v>
      </c>
      <c r="AU50" s="176">
        <v>18</v>
      </c>
      <c r="AV50" s="176">
        <v>24</v>
      </c>
      <c r="AW50" s="134">
        <f t="shared" si="28"/>
        <v>18</v>
      </c>
      <c r="AX50" s="6">
        <f t="shared" si="29"/>
        <v>24</v>
      </c>
      <c r="AY50" s="6">
        <f t="shared" si="30"/>
        <v>42</v>
      </c>
      <c r="AZ50" s="6" t="str">
        <f t="shared" si="31"/>
        <v>C</v>
      </c>
      <c r="BA50" s="6">
        <f t="shared" si="32"/>
        <v>2</v>
      </c>
      <c r="BB50" s="6"/>
      <c r="BC50" s="6">
        <v>47</v>
      </c>
      <c r="BD50" s="193">
        <v>8</v>
      </c>
      <c r="BE50" s="193">
        <v>23</v>
      </c>
      <c r="BF50" s="193">
        <v>15</v>
      </c>
      <c r="BG50" s="6">
        <f t="shared" si="33"/>
        <v>8</v>
      </c>
      <c r="BH50" s="6">
        <f t="shared" si="34"/>
        <v>23</v>
      </c>
      <c r="BI50" s="6">
        <f t="shared" si="35"/>
        <v>15</v>
      </c>
      <c r="BJ50" s="6">
        <f t="shared" si="36"/>
        <v>46</v>
      </c>
      <c r="BK50" s="6" t="str">
        <f t="shared" si="37"/>
        <v>C</v>
      </c>
      <c r="BL50" s="6">
        <f t="shared" si="38"/>
        <v>2</v>
      </c>
      <c r="BM50" s="6"/>
      <c r="BN50" s="11" t="str">
        <f t="shared" si="39"/>
        <v>যুক্তিবিদ্যা</v>
      </c>
      <c r="BO50" s="195">
        <v>2</v>
      </c>
      <c r="BP50" s="195">
        <v>47</v>
      </c>
      <c r="BQ50" s="113">
        <f t="shared" ref="BQ50:BR50" si="90">IF(BP50="","Abs.",BP50)</f>
        <v>47</v>
      </c>
      <c r="BR50" s="6">
        <f t="shared" si="90"/>
        <v>47</v>
      </c>
      <c r="BS50" s="6" t="str">
        <f t="shared" si="41"/>
        <v>C</v>
      </c>
      <c r="BT50" s="6">
        <f t="shared" si="42"/>
        <v>2</v>
      </c>
    </row>
    <row r="51" spans="1:72" customFormat="1">
      <c r="A51" s="197">
        <v>48</v>
      </c>
      <c r="B51" s="6"/>
      <c r="C51" s="6">
        <v>48</v>
      </c>
      <c r="D51" s="171">
        <v>14</v>
      </c>
      <c r="E51" s="171">
        <v>40</v>
      </c>
      <c r="F51" s="6">
        <f t="shared" si="6"/>
        <v>14</v>
      </c>
      <c r="G51" s="6">
        <f t="shared" si="7"/>
        <v>40</v>
      </c>
      <c r="H51" s="6">
        <f t="shared" si="8"/>
        <v>54</v>
      </c>
      <c r="I51" s="6" t="str">
        <f t="shared" si="9"/>
        <v>B</v>
      </c>
      <c r="J51" s="6">
        <f t="shared" si="10"/>
        <v>3</v>
      </c>
      <c r="K51" s="104"/>
      <c r="L51" s="6">
        <v>48</v>
      </c>
      <c r="M51" s="172">
        <v>33</v>
      </c>
      <c r="N51" s="113">
        <f t="shared" si="11"/>
        <v>33</v>
      </c>
      <c r="O51" s="6">
        <f t="shared" si="12"/>
        <v>33</v>
      </c>
      <c r="P51" s="6" t="str">
        <f t="shared" si="13"/>
        <v>D</v>
      </c>
      <c r="Q51" s="6">
        <f t="shared" si="14"/>
        <v>1</v>
      </c>
      <c r="R51" s="117"/>
      <c r="S51" s="6">
        <v>48</v>
      </c>
      <c r="T51" s="173">
        <v>11</v>
      </c>
      <c r="U51" s="173">
        <v>18</v>
      </c>
      <c r="V51" s="6">
        <f t="shared" si="15"/>
        <v>11</v>
      </c>
      <c r="W51" s="6">
        <f t="shared" si="44"/>
        <v>18</v>
      </c>
      <c r="X51" s="6">
        <f t="shared" si="16"/>
        <v>29</v>
      </c>
      <c r="Y51" s="6" t="str">
        <f t="shared" si="17"/>
        <v>F</v>
      </c>
      <c r="Z51" s="6" t="str">
        <f t="shared" si="18"/>
        <v>F</v>
      </c>
      <c r="AA51" s="6"/>
      <c r="AB51" s="6">
        <v>48</v>
      </c>
      <c r="AC51">
        <v>11</v>
      </c>
      <c r="AD51">
        <v>10</v>
      </c>
      <c r="AE51" s="6">
        <f t="shared" si="19"/>
        <v>11</v>
      </c>
      <c r="AF51" s="6">
        <f t="shared" si="20"/>
        <v>10</v>
      </c>
      <c r="AG51" s="6">
        <f t="shared" si="21"/>
        <v>21</v>
      </c>
      <c r="AH51" s="6" t="str">
        <f t="shared" si="22"/>
        <v>F</v>
      </c>
      <c r="AI51" s="6" t="str">
        <f t="shared" si="23"/>
        <v>F</v>
      </c>
      <c r="AJ51" s="6"/>
      <c r="AK51" s="6">
        <v>48</v>
      </c>
      <c r="AL51" s="174">
        <v>13</v>
      </c>
      <c r="AM51" s="174">
        <v>27</v>
      </c>
      <c r="AN51" s="6">
        <f t="shared" si="24"/>
        <v>13</v>
      </c>
      <c r="AO51" s="6">
        <f t="shared" si="45"/>
        <v>27</v>
      </c>
      <c r="AP51" s="6">
        <f t="shared" si="25"/>
        <v>40</v>
      </c>
      <c r="AQ51" s="6" t="str">
        <f t="shared" si="26"/>
        <v>C</v>
      </c>
      <c r="AR51" s="6">
        <f t="shared" si="27"/>
        <v>2</v>
      </c>
      <c r="AS51" s="6"/>
      <c r="AT51" s="146">
        <v>48</v>
      </c>
      <c r="AU51" s="176">
        <v>14</v>
      </c>
      <c r="AV51" s="176">
        <v>13</v>
      </c>
      <c r="AW51" s="134">
        <f t="shared" si="28"/>
        <v>14</v>
      </c>
      <c r="AX51" s="6">
        <f t="shared" si="29"/>
        <v>13</v>
      </c>
      <c r="AY51" s="6">
        <f t="shared" si="30"/>
        <v>27</v>
      </c>
      <c r="AZ51" s="6" t="str">
        <f t="shared" si="31"/>
        <v>F</v>
      </c>
      <c r="BA51" s="6" t="str">
        <f t="shared" si="32"/>
        <v>F</v>
      </c>
      <c r="BB51" s="6"/>
      <c r="BC51" s="6">
        <v>48</v>
      </c>
      <c r="BD51" s="193">
        <v>10</v>
      </c>
      <c r="BE51" s="193">
        <v>17</v>
      </c>
      <c r="BF51" s="193">
        <v>15</v>
      </c>
      <c r="BG51" s="6">
        <f t="shared" si="33"/>
        <v>10</v>
      </c>
      <c r="BH51" s="6">
        <f t="shared" si="34"/>
        <v>17</v>
      </c>
      <c r="BI51" s="6">
        <f t="shared" si="35"/>
        <v>15</v>
      </c>
      <c r="BJ51" s="6">
        <f t="shared" si="36"/>
        <v>42</v>
      </c>
      <c r="BK51" s="6" t="str">
        <f t="shared" si="37"/>
        <v>C</v>
      </c>
      <c r="BL51" s="6">
        <f t="shared" si="38"/>
        <v>2</v>
      </c>
      <c r="BM51" s="6"/>
      <c r="BN51" s="11" t="str">
        <f t="shared" si="39"/>
        <v>যুক্তিবিদ্যা</v>
      </c>
      <c r="BO51" s="195">
        <v>2</v>
      </c>
      <c r="BP51" s="195">
        <v>48</v>
      </c>
      <c r="BQ51" s="113">
        <f t="shared" ref="BQ51:BR51" si="91">IF(BP51="","Abs.",BP51)</f>
        <v>48</v>
      </c>
      <c r="BR51" s="6">
        <f t="shared" si="91"/>
        <v>48</v>
      </c>
      <c r="BS51" s="6" t="str">
        <f t="shared" si="41"/>
        <v>C</v>
      </c>
      <c r="BT51" s="6">
        <f t="shared" si="42"/>
        <v>2</v>
      </c>
    </row>
    <row r="52" spans="1:72" customFormat="1">
      <c r="A52" s="197">
        <v>49</v>
      </c>
      <c r="B52" s="6"/>
      <c r="C52" s="6">
        <v>49</v>
      </c>
      <c r="D52" s="171">
        <v>12</v>
      </c>
      <c r="E52" s="171">
        <v>31</v>
      </c>
      <c r="F52" s="6">
        <f t="shared" si="6"/>
        <v>12</v>
      </c>
      <c r="G52" s="6">
        <f t="shared" si="7"/>
        <v>31</v>
      </c>
      <c r="H52" s="6">
        <f t="shared" si="8"/>
        <v>43</v>
      </c>
      <c r="I52" s="6" t="str">
        <f t="shared" si="9"/>
        <v>C</v>
      </c>
      <c r="J52" s="6">
        <f t="shared" si="10"/>
        <v>2</v>
      </c>
      <c r="K52" s="104"/>
      <c r="L52" s="6">
        <v>49</v>
      </c>
      <c r="M52" s="172">
        <v>10</v>
      </c>
      <c r="N52" s="113">
        <f t="shared" si="11"/>
        <v>10</v>
      </c>
      <c r="O52" s="6">
        <f t="shared" si="12"/>
        <v>10</v>
      </c>
      <c r="P52" s="6" t="str">
        <f t="shared" si="13"/>
        <v>F</v>
      </c>
      <c r="Q52" s="6" t="str">
        <f t="shared" si="14"/>
        <v>F</v>
      </c>
      <c r="R52" s="117"/>
      <c r="S52" s="6">
        <v>49</v>
      </c>
      <c r="T52" s="173">
        <v>6</v>
      </c>
      <c r="U52" s="173">
        <v>14</v>
      </c>
      <c r="V52" s="6">
        <f t="shared" si="15"/>
        <v>6</v>
      </c>
      <c r="W52" s="6">
        <f t="shared" si="44"/>
        <v>14</v>
      </c>
      <c r="X52" s="6">
        <f t="shared" si="16"/>
        <v>20</v>
      </c>
      <c r="Y52" s="6" t="str">
        <f t="shared" si="17"/>
        <v>F</v>
      </c>
      <c r="Z52" s="6" t="str">
        <f t="shared" si="18"/>
        <v>F</v>
      </c>
      <c r="AA52" s="6"/>
      <c r="AB52" s="6">
        <v>49</v>
      </c>
      <c r="AC52">
        <v>14</v>
      </c>
      <c r="AD52">
        <v>18</v>
      </c>
      <c r="AE52" s="6">
        <f t="shared" si="19"/>
        <v>14</v>
      </c>
      <c r="AF52" s="6">
        <f t="shared" si="20"/>
        <v>18</v>
      </c>
      <c r="AG52" s="6">
        <f t="shared" si="21"/>
        <v>32</v>
      </c>
      <c r="AH52" s="6" t="str">
        <f t="shared" si="22"/>
        <v>F</v>
      </c>
      <c r="AI52" s="6" t="str">
        <f t="shared" si="23"/>
        <v>F</v>
      </c>
      <c r="AJ52" s="6"/>
      <c r="AK52" s="6">
        <v>49</v>
      </c>
      <c r="AL52" s="174">
        <v>12</v>
      </c>
      <c r="AM52" s="174">
        <v>14</v>
      </c>
      <c r="AN52" s="6">
        <f t="shared" si="24"/>
        <v>12</v>
      </c>
      <c r="AO52" s="6">
        <f t="shared" si="45"/>
        <v>14</v>
      </c>
      <c r="AP52" s="6">
        <f t="shared" si="25"/>
        <v>26</v>
      </c>
      <c r="AQ52" s="6" t="str">
        <f t="shared" si="26"/>
        <v>F</v>
      </c>
      <c r="AR52" s="6" t="str">
        <f t="shared" si="27"/>
        <v>F</v>
      </c>
      <c r="AS52" s="6"/>
      <c r="AT52" s="146">
        <v>49</v>
      </c>
      <c r="AU52" s="176">
        <v>10</v>
      </c>
      <c r="AV52" s="176">
        <v>13</v>
      </c>
      <c r="AW52" s="134">
        <f t="shared" si="28"/>
        <v>10</v>
      </c>
      <c r="AX52" s="6">
        <f t="shared" si="29"/>
        <v>13</v>
      </c>
      <c r="AY52" s="6">
        <f t="shared" si="30"/>
        <v>23</v>
      </c>
      <c r="AZ52" s="6" t="str">
        <f t="shared" si="31"/>
        <v>F</v>
      </c>
      <c r="BA52" s="6" t="str">
        <f t="shared" si="32"/>
        <v>F</v>
      </c>
      <c r="BB52" s="6"/>
      <c r="BC52" s="6">
        <v>49</v>
      </c>
      <c r="BD52" s="193">
        <v>10</v>
      </c>
      <c r="BE52" s="193">
        <v>10</v>
      </c>
      <c r="BF52" s="193">
        <v>15</v>
      </c>
      <c r="BG52" s="6">
        <f t="shared" si="33"/>
        <v>10</v>
      </c>
      <c r="BH52" s="6">
        <f t="shared" si="34"/>
        <v>10</v>
      </c>
      <c r="BI52" s="6">
        <f t="shared" si="35"/>
        <v>15</v>
      </c>
      <c r="BJ52" s="6">
        <f t="shared" si="36"/>
        <v>35</v>
      </c>
      <c r="BK52" s="6" t="str">
        <f t="shared" si="37"/>
        <v>F</v>
      </c>
      <c r="BL52" s="6" t="str">
        <f t="shared" si="38"/>
        <v>F</v>
      </c>
      <c r="BM52" s="6"/>
      <c r="BN52" s="11" t="str">
        <f t="shared" si="39"/>
        <v>যুক্তিবিদ্যা</v>
      </c>
      <c r="BO52" s="195">
        <v>2</v>
      </c>
      <c r="BP52" s="195">
        <v>49</v>
      </c>
      <c r="BQ52" s="113">
        <f t="shared" ref="BQ52:BR52" si="92">IF(BP52="","Abs.",BP52)</f>
        <v>49</v>
      </c>
      <c r="BR52" s="6">
        <f t="shared" si="92"/>
        <v>49</v>
      </c>
      <c r="BS52" s="6" t="str">
        <f t="shared" si="41"/>
        <v>C</v>
      </c>
      <c r="BT52" s="6">
        <f t="shared" si="42"/>
        <v>2</v>
      </c>
    </row>
    <row r="53" spans="1:72" customFormat="1">
      <c r="A53" s="197">
        <v>50</v>
      </c>
      <c r="B53" s="6"/>
      <c r="C53" s="6">
        <v>50</v>
      </c>
      <c r="D53" s="171">
        <v>10</v>
      </c>
      <c r="E53" s="171">
        <v>44</v>
      </c>
      <c r="F53" s="6">
        <f t="shared" si="6"/>
        <v>10</v>
      </c>
      <c r="G53" s="6">
        <f t="shared" si="7"/>
        <v>44</v>
      </c>
      <c r="H53" s="6">
        <f t="shared" si="8"/>
        <v>54</v>
      </c>
      <c r="I53" s="6" t="str">
        <f t="shared" si="9"/>
        <v>B</v>
      </c>
      <c r="J53" s="6">
        <f t="shared" si="10"/>
        <v>3</v>
      </c>
      <c r="K53" s="104"/>
      <c r="L53" s="6">
        <v>50</v>
      </c>
      <c r="M53" s="172">
        <v>20</v>
      </c>
      <c r="N53" s="113">
        <f t="shared" si="11"/>
        <v>20</v>
      </c>
      <c r="O53" s="6">
        <f t="shared" si="12"/>
        <v>20</v>
      </c>
      <c r="P53" s="6" t="str">
        <f t="shared" si="13"/>
        <v>F</v>
      </c>
      <c r="Q53" s="6" t="str">
        <f t="shared" si="14"/>
        <v>F</v>
      </c>
      <c r="R53" s="117"/>
      <c r="S53" s="6">
        <v>50</v>
      </c>
      <c r="T53" s="173">
        <v>5</v>
      </c>
      <c r="U53" s="173">
        <v>9</v>
      </c>
      <c r="V53" s="6">
        <f t="shared" si="15"/>
        <v>5</v>
      </c>
      <c r="W53" s="6">
        <f t="shared" si="44"/>
        <v>9</v>
      </c>
      <c r="X53" s="6">
        <f t="shared" si="16"/>
        <v>14</v>
      </c>
      <c r="Y53" s="6" t="str">
        <f t="shared" si="17"/>
        <v>F</v>
      </c>
      <c r="Z53" s="6" t="str">
        <f t="shared" si="18"/>
        <v>F</v>
      </c>
      <c r="AA53" s="6"/>
      <c r="AB53" s="6">
        <v>50</v>
      </c>
      <c r="AC53">
        <v>9</v>
      </c>
      <c r="AD53">
        <v>10</v>
      </c>
      <c r="AE53" s="6">
        <f t="shared" si="19"/>
        <v>9</v>
      </c>
      <c r="AF53" s="6">
        <f t="shared" si="20"/>
        <v>10</v>
      </c>
      <c r="AG53" s="6">
        <f t="shared" si="21"/>
        <v>19</v>
      </c>
      <c r="AH53" s="6" t="str">
        <f t="shared" si="22"/>
        <v>F</v>
      </c>
      <c r="AI53" s="6" t="str">
        <f t="shared" si="23"/>
        <v>F</v>
      </c>
      <c r="AJ53" s="6"/>
      <c r="AK53" s="6">
        <v>50</v>
      </c>
      <c r="AL53" s="174">
        <v>17</v>
      </c>
      <c r="AM53" s="174">
        <v>3</v>
      </c>
      <c r="AN53" s="6">
        <f t="shared" si="24"/>
        <v>17</v>
      </c>
      <c r="AO53" s="6">
        <f t="shared" si="45"/>
        <v>3</v>
      </c>
      <c r="AP53" s="6">
        <f t="shared" si="25"/>
        <v>20</v>
      </c>
      <c r="AQ53" s="6" t="str">
        <f t="shared" si="26"/>
        <v>F</v>
      </c>
      <c r="AR53" s="6" t="str">
        <f t="shared" si="27"/>
        <v>F</v>
      </c>
      <c r="AS53" s="6"/>
      <c r="AT53" s="146">
        <v>50</v>
      </c>
      <c r="AU53" s="176">
        <v>13</v>
      </c>
      <c r="AV53" s="176">
        <v>12</v>
      </c>
      <c r="AW53" s="134">
        <f t="shared" si="28"/>
        <v>13</v>
      </c>
      <c r="AX53" s="6">
        <f t="shared" si="29"/>
        <v>12</v>
      </c>
      <c r="AY53" s="6">
        <f t="shared" si="30"/>
        <v>25</v>
      </c>
      <c r="AZ53" s="6" t="str">
        <f t="shared" si="31"/>
        <v>F</v>
      </c>
      <c r="BA53" s="6" t="str">
        <f t="shared" si="32"/>
        <v>F</v>
      </c>
      <c r="BB53" s="6"/>
      <c r="BC53" s="6">
        <v>50</v>
      </c>
      <c r="BD53" s="193">
        <v>11</v>
      </c>
      <c r="BE53" s="193">
        <v>17</v>
      </c>
      <c r="BF53" s="193">
        <v>15</v>
      </c>
      <c r="BG53" s="6">
        <f t="shared" si="33"/>
        <v>11</v>
      </c>
      <c r="BH53" s="6">
        <f t="shared" si="34"/>
        <v>17</v>
      </c>
      <c r="BI53" s="6">
        <f t="shared" si="35"/>
        <v>15</v>
      </c>
      <c r="BJ53" s="6">
        <f t="shared" si="36"/>
        <v>43</v>
      </c>
      <c r="BK53" s="6" t="str">
        <f t="shared" si="37"/>
        <v>C</v>
      </c>
      <c r="BL53" s="6">
        <f t="shared" si="38"/>
        <v>2</v>
      </c>
      <c r="BM53" s="6"/>
      <c r="BN53" s="11" t="str">
        <f t="shared" si="39"/>
        <v>যুক্তিবিদ্যা</v>
      </c>
      <c r="BO53" s="195">
        <v>2</v>
      </c>
      <c r="BP53" s="195">
        <v>50</v>
      </c>
      <c r="BQ53" s="113">
        <f t="shared" ref="BQ53:BR53" si="93">IF(BP53="","Abs.",BP53)</f>
        <v>50</v>
      </c>
      <c r="BR53" s="6">
        <f t="shared" si="93"/>
        <v>50</v>
      </c>
      <c r="BS53" s="6" t="str">
        <f t="shared" si="41"/>
        <v>B</v>
      </c>
      <c r="BT53" s="6">
        <f t="shared" si="42"/>
        <v>3</v>
      </c>
    </row>
    <row r="54" spans="1:72" customFormat="1">
      <c r="A54" s="197">
        <v>51</v>
      </c>
      <c r="B54" s="6"/>
      <c r="C54" s="6">
        <v>51</v>
      </c>
      <c r="D54" s="171">
        <v>10</v>
      </c>
      <c r="E54" s="171">
        <v>29</v>
      </c>
      <c r="F54" s="6">
        <f t="shared" si="6"/>
        <v>10</v>
      </c>
      <c r="G54" s="6">
        <f t="shared" si="7"/>
        <v>29</v>
      </c>
      <c r="H54" s="6">
        <f t="shared" si="8"/>
        <v>39</v>
      </c>
      <c r="I54" s="6" t="str">
        <f t="shared" si="9"/>
        <v>D</v>
      </c>
      <c r="J54" s="6">
        <f t="shared" si="10"/>
        <v>1</v>
      </c>
      <c r="K54" s="104"/>
      <c r="L54" s="6">
        <v>51</v>
      </c>
      <c r="M54" s="172">
        <v>22</v>
      </c>
      <c r="N54" s="113">
        <f t="shared" si="11"/>
        <v>22</v>
      </c>
      <c r="O54" s="6">
        <f t="shared" si="12"/>
        <v>22</v>
      </c>
      <c r="P54" s="6" t="str">
        <f t="shared" si="13"/>
        <v>F</v>
      </c>
      <c r="Q54" s="6" t="str">
        <f t="shared" si="14"/>
        <v>F</v>
      </c>
      <c r="R54" s="117"/>
      <c r="S54" s="6">
        <v>51</v>
      </c>
      <c r="T54" s="173">
        <v>12</v>
      </c>
      <c r="U54" s="173">
        <v>6</v>
      </c>
      <c r="V54" s="6">
        <f t="shared" si="15"/>
        <v>12</v>
      </c>
      <c r="W54" s="6">
        <f t="shared" si="44"/>
        <v>6</v>
      </c>
      <c r="X54" s="6">
        <f t="shared" si="16"/>
        <v>18</v>
      </c>
      <c r="Y54" s="6" t="str">
        <f t="shared" si="17"/>
        <v>F</v>
      </c>
      <c r="Z54" s="6" t="str">
        <f t="shared" si="18"/>
        <v>F</v>
      </c>
      <c r="AA54" s="6"/>
      <c r="AB54" s="6">
        <v>51</v>
      </c>
      <c r="AC54">
        <v>13</v>
      </c>
      <c r="AD54">
        <v>13</v>
      </c>
      <c r="AE54" s="6">
        <f t="shared" si="19"/>
        <v>13</v>
      </c>
      <c r="AF54" s="6">
        <f t="shared" si="20"/>
        <v>13</v>
      </c>
      <c r="AG54" s="6">
        <f t="shared" si="21"/>
        <v>26</v>
      </c>
      <c r="AH54" s="6" t="str">
        <f t="shared" si="22"/>
        <v>F</v>
      </c>
      <c r="AI54" s="6" t="str">
        <f t="shared" si="23"/>
        <v>F</v>
      </c>
      <c r="AJ54" s="6"/>
      <c r="AK54" s="6">
        <v>51</v>
      </c>
      <c r="AL54" s="174">
        <v>16</v>
      </c>
      <c r="AM54" s="174">
        <v>25</v>
      </c>
      <c r="AN54" s="6">
        <f t="shared" si="24"/>
        <v>16</v>
      </c>
      <c r="AO54" s="6">
        <f t="shared" si="45"/>
        <v>25</v>
      </c>
      <c r="AP54" s="6">
        <f t="shared" si="25"/>
        <v>41</v>
      </c>
      <c r="AQ54" s="6" t="str">
        <f t="shared" si="26"/>
        <v>C</v>
      </c>
      <c r="AR54" s="6">
        <f t="shared" si="27"/>
        <v>2</v>
      </c>
      <c r="AS54" s="6"/>
      <c r="AT54" s="164">
        <v>51</v>
      </c>
      <c r="AU54" s="176">
        <v>12</v>
      </c>
      <c r="AV54" s="176">
        <v>27</v>
      </c>
      <c r="AW54" s="134">
        <f t="shared" si="28"/>
        <v>12</v>
      </c>
      <c r="AX54" s="6">
        <f t="shared" si="29"/>
        <v>27</v>
      </c>
      <c r="AY54" s="6">
        <f t="shared" si="30"/>
        <v>39</v>
      </c>
      <c r="AZ54" s="6" t="str">
        <f t="shared" si="31"/>
        <v>D</v>
      </c>
      <c r="BA54" s="6">
        <f t="shared" si="32"/>
        <v>1</v>
      </c>
      <c r="BB54" s="6"/>
      <c r="BC54" s="6">
        <v>51</v>
      </c>
      <c r="BD54" s="193">
        <v>10</v>
      </c>
      <c r="BE54" s="193">
        <v>13</v>
      </c>
      <c r="BF54" s="193">
        <v>18</v>
      </c>
      <c r="BG54" s="6">
        <f t="shared" si="33"/>
        <v>10</v>
      </c>
      <c r="BH54" s="6">
        <f t="shared" si="34"/>
        <v>13</v>
      </c>
      <c r="BI54" s="6">
        <f t="shared" si="35"/>
        <v>18</v>
      </c>
      <c r="BJ54" s="6">
        <f t="shared" si="36"/>
        <v>41</v>
      </c>
      <c r="BK54" s="6" t="str">
        <f t="shared" si="37"/>
        <v>F</v>
      </c>
      <c r="BL54" s="6" t="str">
        <f t="shared" si="38"/>
        <v>F</v>
      </c>
      <c r="BM54" s="6"/>
      <c r="BN54" s="11" t="str">
        <f t="shared" si="39"/>
        <v>যুক্তিবিদ্যা</v>
      </c>
      <c r="BO54" s="195">
        <v>2</v>
      </c>
      <c r="BP54" s="195">
        <v>51</v>
      </c>
      <c r="BQ54" s="113">
        <f t="shared" ref="BQ54:BR54" si="94">IF(BP54="","Abs.",BP54)</f>
        <v>51</v>
      </c>
      <c r="BR54" s="6">
        <f t="shared" si="94"/>
        <v>51</v>
      </c>
      <c r="BS54" s="6" t="str">
        <f t="shared" si="41"/>
        <v>B</v>
      </c>
      <c r="BT54" s="6">
        <f t="shared" si="42"/>
        <v>3</v>
      </c>
    </row>
    <row r="55" spans="1:72" customFormat="1">
      <c r="A55" s="197">
        <v>52</v>
      </c>
      <c r="B55" s="6"/>
      <c r="C55" s="6">
        <v>52</v>
      </c>
      <c r="D55" s="171">
        <v>10</v>
      </c>
      <c r="E55" s="171">
        <v>42</v>
      </c>
      <c r="F55" s="6">
        <f t="shared" si="6"/>
        <v>10</v>
      </c>
      <c r="G55" s="6">
        <f t="shared" si="7"/>
        <v>42</v>
      </c>
      <c r="H55" s="6">
        <f t="shared" si="8"/>
        <v>52</v>
      </c>
      <c r="I55" s="6" t="str">
        <f t="shared" si="9"/>
        <v>B</v>
      </c>
      <c r="J55" s="6">
        <f t="shared" si="10"/>
        <v>3</v>
      </c>
      <c r="K55" s="104"/>
      <c r="L55" s="6">
        <v>52</v>
      </c>
      <c r="M55" s="172">
        <v>35</v>
      </c>
      <c r="N55" s="113">
        <f t="shared" si="11"/>
        <v>35</v>
      </c>
      <c r="O55" s="6">
        <f t="shared" si="12"/>
        <v>35</v>
      </c>
      <c r="P55" s="6" t="str">
        <f t="shared" si="13"/>
        <v>D</v>
      </c>
      <c r="Q55" s="6">
        <f t="shared" si="14"/>
        <v>1</v>
      </c>
      <c r="R55" s="117"/>
      <c r="S55" s="6">
        <v>52</v>
      </c>
      <c r="T55" s="173">
        <v>13</v>
      </c>
      <c r="U55" s="173">
        <v>21</v>
      </c>
      <c r="V55" s="6">
        <f t="shared" si="15"/>
        <v>13</v>
      </c>
      <c r="W55" s="6">
        <f t="shared" si="44"/>
        <v>21</v>
      </c>
      <c r="X55" s="6">
        <f t="shared" si="16"/>
        <v>34</v>
      </c>
      <c r="Y55" s="6" t="str">
        <f t="shared" si="17"/>
        <v>F</v>
      </c>
      <c r="Z55" s="6" t="str">
        <f t="shared" si="18"/>
        <v>F</v>
      </c>
      <c r="AA55" s="6"/>
      <c r="AB55" s="6">
        <v>52</v>
      </c>
      <c r="AC55">
        <v>15</v>
      </c>
      <c r="AD55">
        <v>19</v>
      </c>
      <c r="AE55" s="6">
        <f t="shared" si="19"/>
        <v>15</v>
      </c>
      <c r="AF55" s="6">
        <f t="shared" si="20"/>
        <v>19</v>
      </c>
      <c r="AG55" s="6">
        <f t="shared" si="21"/>
        <v>34</v>
      </c>
      <c r="AH55" s="6" t="str">
        <f t="shared" si="22"/>
        <v>F</v>
      </c>
      <c r="AI55" s="6" t="str">
        <f t="shared" si="23"/>
        <v>F</v>
      </c>
      <c r="AJ55" s="6"/>
      <c r="AK55" s="6">
        <v>52</v>
      </c>
      <c r="AL55" s="174">
        <v>11</v>
      </c>
      <c r="AM55" s="174">
        <v>30</v>
      </c>
      <c r="AN55" s="6">
        <f t="shared" si="24"/>
        <v>11</v>
      </c>
      <c r="AO55" s="6">
        <f t="shared" si="45"/>
        <v>30</v>
      </c>
      <c r="AP55" s="6">
        <f t="shared" si="25"/>
        <v>41</v>
      </c>
      <c r="AQ55" s="6" t="str">
        <f t="shared" si="26"/>
        <v>C</v>
      </c>
      <c r="AR55" s="6">
        <f t="shared" si="27"/>
        <v>2</v>
      </c>
      <c r="AS55" s="6"/>
      <c r="AT55" s="146">
        <v>52</v>
      </c>
      <c r="AU55" s="176">
        <v>16</v>
      </c>
      <c r="AV55" s="176">
        <v>24</v>
      </c>
      <c r="AW55" s="134">
        <f t="shared" si="28"/>
        <v>16</v>
      </c>
      <c r="AX55" s="6">
        <f t="shared" si="29"/>
        <v>24</v>
      </c>
      <c r="AY55" s="6">
        <f t="shared" si="30"/>
        <v>40</v>
      </c>
      <c r="AZ55" s="6" t="str">
        <f t="shared" si="31"/>
        <v>C</v>
      </c>
      <c r="BA55" s="6">
        <f t="shared" si="32"/>
        <v>2</v>
      </c>
      <c r="BB55" s="6"/>
      <c r="BC55" s="6">
        <v>52</v>
      </c>
      <c r="BD55" s="193">
        <v>12</v>
      </c>
      <c r="BE55" s="193">
        <v>25</v>
      </c>
      <c r="BF55" s="193">
        <v>19</v>
      </c>
      <c r="BG55" s="6">
        <f t="shared" si="33"/>
        <v>12</v>
      </c>
      <c r="BH55" s="6">
        <f t="shared" si="34"/>
        <v>25</v>
      </c>
      <c r="BI55" s="6">
        <f t="shared" si="35"/>
        <v>19</v>
      </c>
      <c r="BJ55" s="6">
        <f t="shared" si="36"/>
        <v>56</v>
      </c>
      <c r="BK55" s="6" t="str">
        <f t="shared" si="37"/>
        <v>B</v>
      </c>
      <c r="BL55" s="6">
        <f t="shared" si="38"/>
        <v>3</v>
      </c>
      <c r="BM55" s="6"/>
      <c r="BN55" s="11" t="str">
        <f t="shared" si="39"/>
        <v>যুক্তিবিদ্যা</v>
      </c>
      <c r="BO55" s="195">
        <v>2</v>
      </c>
      <c r="BP55" s="195">
        <v>52</v>
      </c>
      <c r="BQ55" s="113">
        <f t="shared" ref="BQ55:BR55" si="95">IF(BP55="","Abs.",BP55)</f>
        <v>52</v>
      </c>
      <c r="BR55" s="6">
        <f t="shared" si="95"/>
        <v>52</v>
      </c>
      <c r="BS55" s="6" t="str">
        <f t="shared" si="41"/>
        <v>B</v>
      </c>
      <c r="BT55" s="6">
        <f t="shared" si="42"/>
        <v>3</v>
      </c>
    </row>
    <row r="56" spans="1:72" customFormat="1">
      <c r="A56" s="197">
        <v>53</v>
      </c>
      <c r="B56" s="6"/>
      <c r="C56" s="6">
        <v>53</v>
      </c>
      <c r="D56" s="171"/>
      <c r="E56" s="171"/>
      <c r="F56" s="6" t="str">
        <f t="shared" si="6"/>
        <v>Abs.</v>
      </c>
      <c r="G56" s="6" t="str">
        <f t="shared" si="7"/>
        <v>Abs.</v>
      </c>
      <c r="H56" s="6" t="str">
        <f t="shared" si="8"/>
        <v>Abs.</v>
      </c>
      <c r="I56" s="6" t="str">
        <f t="shared" si="9"/>
        <v>Abs.</v>
      </c>
      <c r="J56" s="6" t="str">
        <f t="shared" si="10"/>
        <v>Abs.</v>
      </c>
      <c r="K56" s="104"/>
      <c r="L56" s="6">
        <v>53</v>
      </c>
      <c r="M56" s="172"/>
      <c r="N56" s="113" t="str">
        <f t="shared" si="11"/>
        <v>Abs.</v>
      </c>
      <c r="O56" s="6" t="str">
        <f t="shared" si="12"/>
        <v>Abs.</v>
      </c>
      <c r="P56" s="6" t="str">
        <f t="shared" si="13"/>
        <v>Abs.</v>
      </c>
      <c r="Q56" s="6" t="str">
        <f t="shared" si="14"/>
        <v>Abs.</v>
      </c>
      <c r="R56" s="117"/>
      <c r="S56" s="6">
        <v>53</v>
      </c>
      <c r="T56" s="173"/>
      <c r="U56" s="173"/>
      <c r="V56" s="6" t="str">
        <f t="shared" si="15"/>
        <v>Abs.</v>
      </c>
      <c r="W56" s="6" t="str">
        <f t="shared" si="44"/>
        <v>Abs.</v>
      </c>
      <c r="X56" s="6" t="str">
        <f t="shared" si="16"/>
        <v>Abs.</v>
      </c>
      <c r="Y56" s="6" t="str">
        <f t="shared" si="17"/>
        <v>Abs.</v>
      </c>
      <c r="Z56" s="6" t="str">
        <f t="shared" si="18"/>
        <v>Abs.</v>
      </c>
      <c r="AA56" s="6"/>
      <c r="AB56" s="6">
        <v>53</v>
      </c>
      <c r="AE56" s="6" t="str">
        <f t="shared" si="19"/>
        <v>Abs.</v>
      </c>
      <c r="AF56" s="6" t="str">
        <f t="shared" si="20"/>
        <v>Abs.</v>
      </c>
      <c r="AG56" s="6" t="str">
        <f t="shared" si="21"/>
        <v>Abs.</v>
      </c>
      <c r="AH56" s="6" t="str">
        <f t="shared" si="22"/>
        <v>Abs.</v>
      </c>
      <c r="AI56" s="6" t="str">
        <f t="shared" si="23"/>
        <v>Abs.</v>
      </c>
      <c r="AJ56" s="6"/>
      <c r="AK56" s="6">
        <v>53</v>
      </c>
      <c r="AL56" s="174"/>
      <c r="AM56" s="174"/>
      <c r="AN56" s="6" t="str">
        <f t="shared" si="24"/>
        <v>Abs.</v>
      </c>
      <c r="AO56" s="6" t="str">
        <f t="shared" si="45"/>
        <v>Abs.</v>
      </c>
      <c r="AP56" s="6" t="str">
        <f t="shared" si="25"/>
        <v>Abs.</v>
      </c>
      <c r="AQ56" s="6" t="str">
        <f t="shared" si="26"/>
        <v>Abs.</v>
      </c>
      <c r="AR56" s="6" t="str">
        <f t="shared" si="27"/>
        <v>Abs.</v>
      </c>
      <c r="AS56" s="6"/>
      <c r="AT56" s="146">
        <v>53</v>
      </c>
      <c r="AU56" s="177"/>
      <c r="AV56" s="177"/>
      <c r="AW56" s="134" t="str">
        <f t="shared" si="28"/>
        <v>Abs.</v>
      </c>
      <c r="AX56" s="6" t="str">
        <f t="shared" si="29"/>
        <v>Abs.</v>
      </c>
      <c r="AY56" s="6" t="str">
        <f t="shared" si="30"/>
        <v>Abs.</v>
      </c>
      <c r="AZ56" s="6" t="str">
        <f t="shared" si="31"/>
        <v>Abs.</v>
      </c>
      <c r="BA56" s="6" t="str">
        <f t="shared" si="32"/>
        <v>Abs.</v>
      </c>
      <c r="BB56" s="6"/>
      <c r="BC56" s="6">
        <v>53</v>
      </c>
      <c r="BD56" s="193"/>
      <c r="BE56" s="193"/>
      <c r="BF56" s="193"/>
      <c r="BG56" s="6" t="str">
        <f t="shared" si="33"/>
        <v>Abs.</v>
      </c>
      <c r="BH56" s="6" t="str">
        <f t="shared" si="34"/>
        <v>Abs.</v>
      </c>
      <c r="BI56" s="6" t="str">
        <f t="shared" si="35"/>
        <v>Abs.</v>
      </c>
      <c r="BJ56" s="6" t="str">
        <f t="shared" si="36"/>
        <v>Abs.</v>
      </c>
      <c r="BK56" s="6" t="str">
        <f t="shared" si="37"/>
        <v>Abs.</v>
      </c>
      <c r="BL56" s="6" t="str">
        <f t="shared" si="38"/>
        <v>Abs.</v>
      </c>
      <c r="BM56" s="6"/>
      <c r="BN56" s="11" t="str">
        <f t="shared" si="39"/>
        <v>যুক্তিবিদ্যা</v>
      </c>
      <c r="BO56" s="195">
        <v>2</v>
      </c>
      <c r="BP56" s="195">
        <v>53</v>
      </c>
      <c r="BQ56" s="113">
        <f t="shared" ref="BQ56:BR56" si="96">IF(BP56="","Abs.",BP56)</f>
        <v>53</v>
      </c>
      <c r="BR56" s="6">
        <f t="shared" si="96"/>
        <v>53</v>
      </c>
      <c r="BS56" s="6" t="str">
        <f t="shared" si="41"/>
        <v>B</v>
      </c>
      <c r="BT56" s="6">
        <f t="shared" si="42"/>
        <v>3</v>
      </c>
    </row>
    <row r="57" spans="1:72" customFormat="1">
      <c r="A57" s="197">
        <v>54</v>
      </c>
      <c r="B57" s="6"/>
      <c r="C57" s="6">
        <v>54</v>
      </c>
      <c r="D57" s="171">
        <v>13</v>
      </c>
      <c r="E57" s="171">
        <v>44</v>
      </c>
      <c r="F57" s="6">
        <f t="shared" si="6"/>
        <v>13</v>
      </c>
      <c r="G57" s="6">
        <f t="shared" si="7"/>
        <v>44</v>
      </c>
      <c r="H57" s="6">
        <f t="shared" si="8"/>
        <v>57</v>
      </c>
      <c r="I57" s="6" t="str">
        <f t="shared" si="9"/>
        <v>B</v>
      </c>
      <c r="J57" s="6">
        <f t="shared" si="10"/>
        <v>3</v>
      </c>
      <c r="K57" s="104"/>
      <c r="L57" s="6">
        <v>54</v>
      </c>
      <c r="M57" s="172">
        <v>30</v>
      </c>
      <c r="N57" s="113">
        <f t="shared" si="11"/>
        <v>30</v>
      </c>
      <c r="O57" s="6">
        <f t="shared" si="12"/>
        <v>30</v>
      </c>
      <c r="P57" s="6" t="str">
        <f t="shared" si="13"/>
        <v>F</v>
      </c>
      <c r="Q57" s="6" t="str">
        <f t="shared" si="14"/>
        <v>F</v>
      </c>
      <c r="R57" s="117"/>
      <c r="S57" s="6">
        <v>54</v>
      </c>
      <c r="T57" s="173">
        <v>13</v>
      </c>
      <c r="U57" s="173">
        <v>19</v>
      </c>
      <c r="V57" s="6">
        <f t="shared" si="15"/>
        <v>13</v>
      </c>
      <c r="W57" s="6">
        <f t="shared" si="44"/>
        <v>19</v>
      </c>
      <c r="X57" s="6">
        <f t="shared" si="16"/>
        <v>32</v>
      </c>
      <c r="Y57" s="6" t="str">
        <f t="shared" si="17"/>
        <v>F</v>
      </c>
      <c r="Z57" s="6" t="str">
        <f t="shared" si="18"/>
        <v>F</v>
      </c>
      <c r="AA57" s="6"/>
      <c r="AB57" s="6">
        <v>54</v>
      </c>
      <c r="AC57">
        <v>14</v>
      </c>
      <c r="AD57">
        <v>18</v>
      </c>
      <c r="AE57" s="6">
        <f t="shared" si="19"/>
        <v>14</v>
      </c>
      <c r="AF57" s="6">
        <f t="shared" si="20"/>
        <v>18</v>
      </c>
      <c r="AG57" s="6">
        <f t="shared" si="21"/>
        <v>32</v>
      </c>
      <c r="AH57" s="6" t="str">
        <f t="shared" si="22"/>
        <v>F</v>
      </c>
      <c r="AI57" s="6" t="str">
        <f t="shared" si="23"/>
        <v>F</v>
      </c>
      <c r="AJ57" s="6"/>
      <c r="AK57" s="6">
        <v>54</v>
      </c>
      <c r="AL57" s="174">
        <v>11</v>
      </c>
      <c r="AM57" s="174">
        <v>28</v>
      </c>
      <c r="AN57" s="6">
        <f t="shared" si="24"/>
        <v>11</v>
      </c>
      <c r="AO57" s="6">
        <f t="shared" si="45"/>
        <v>28</v>
      </c>
      <c r="AP57" s="6">
        <f t="shared" si="25"/>
        <v>39</v>
      </c>
      <c r="AQ57" s="6" t="str">
        <f t="shared" si="26"/>
        <v>D</v>
      </c>
      <c r="AR57" s="6">
        <f t="shared" si="27"/>
        <v>1</v>
      </c>
      <c r="AS57" s="6"/>
      <c r="AT57" s="146">
        <v>54</v>
      </c>
      <c r="AU57" s="176">
        <v>15</v>
      </c>
      <c r="AV57" s="176">
        <v>23</v>
      </c>
      <c r="AW57" s="134">
        <f t="shared" si="28"/>
        <v>15</v>
      </c>
      <c r="AX57" s="6">
        <f t="shared" si="29"/>
        <v>23</v>
      </c>
      <c r="AY57" s="6">
        <f t="shared" si="30"/>
        <v>38</v>
      </c>
      <c r="AZ57" s="6" t="str">
        <f t="shared" si="31"/>
        <v>D</v>
      </c>
      <c r="BA57" s="6">
        <f t="shared" si="32"/>
        <v>1</v>
      </c>
      <c r="BB57" s="6"/>
      <c r="BC57" s="6">
        <v>54</v>
      </c>
      <c r="BD57" s="193">
        <v>12</v>
      </c>
      <c r="BE57" s="193">
        <v>17</v>
      </c>
      <c r="BF57" s="193">
        <v>18</v>
      </c>
      <c r="BG57" s="6">
        <f t="shared" si="33"/>
        <v>12</v>
      </c>
      <c r="BH57" s="6">
        <f t="shared" si="34"/>
        <v>17</v>
      </c>
      <c r="BI57" s="6">
        <f t="shared" si="35"/>
        <v>18</v>
      </c>
      <c r="BJ57" s="6">
        <f t="shared" si="36"/>
        <v>47</v>
      </c>
      <c r="BK57" s="6" t="str">
        <f t="shared" si="37"/>
        <v>C</v>
      </c>
      <c r="BL57" s="6">
        <f t="shared" si="38"/>
        <v>2</v>
      </c>
      <c r="BM57" s="6"/>
      <c r="BN57" s="11" t="str">
        <f t="shared" si="39"/>
        <v>যুক্তিবিদ্যা</v>
      </c>
      <c r="BO57" s="195">
        <v>2</v>
      </c>
      <c r="BP57" s="195">
        <v>54</v>
      </c>
      <c r="BQ57" s="113">
        <f t="shared" ref="BQ57:BR57" si="97">IF(BP57="","Abs.",BP57)</f>
        <v>54</v>
      </c>
      <c r="BR57" s="6">
        <f t="shared" si="97"/>
        <v>54</v>
      </c>
      <c r="BS57" s="6" t="str">
        <f t="shared" si="41"/>
        <v>B</v>
      </c>
      <c r="BT57" s="6">
        <f t="shared" si="42"/>
        <v>3</v>
      </c>
    </row>
    <row r="58" spans="1:72" customFormat="1">
      <c r="A58" s="197">
        <v>55</v>
      </c>
      <c r="B58" s="6"/>
      <c r="C58" s="6">
        <v>55</v>
      </c>
      <c r="D58" s="171">
        <v>13</v>
      </c>
      <c r="E58" s="171">
        <v>55</v>
      </c>
      <c r="F58" s="6">
        <f t="shared" si="6"/>
        <v>13</v>
      </c>
      <c r="G58" s="6">
        <f t="shared" si="7"/>
        <v>55</v>
      </c>
      <c r="H58" s="6">
        <f t="shared" si="8"/>
        <v>68</v>
      </c>
      <c r="I58" s="6" t="str">
        <f t="shared" si="9"/>
        <v>A-</v>
      </c>
      <c r="J58" s="6">
        <f t="shared" si="10"/>
        <v>3.5</v>
      </c>
      <c r="K58" s="104"/>
      <c r="L58" s="6">
        <v>55</v>
      </c>
      <c r="M58" s="172">
        <v>59</v>
      </c>
      <c r="N58" s="113">
        <f t="shared" si="11"/>
        <v>59</v>
      </c>
      <c r="O58" s="6">
        <f t="shared" si="12"/>
        <v>59</v>
      </c>
      <c r="P58" s="6" t="str">
        <f t="shared" si="13"/>
        <v>B</v>
      </c>
      <c r="Q58" s="6">
        <f t="shared" si="14"/>
        <v>3</v>
      </c>
      <c r="R58" s="117"/>
      <c r="S58" s="6">
        <v>55</v>
      </c>
      <c r="T58" s="173">
        <v>4</v>
      </c>
      <c r="U58" s="173">
        <v>39</v>
      </c>
      <c r="V58" s="6">
        <f t="shared" si="15"/>
        <v>4</v>
      </c>
      <c r="W58" s="6">
        <f t="shared" si="44"/>
        <v>39</v>
      </c>
      <c r="X58" s="6">
        <f t="shared" si="16"/>
        <v>43</v>
      </c>
      <c r="Y58" s="6" t="str">
        <f t="shared" si="17"/>
        <v>F</v>
      </c>
      <c r="Z58" s="6" t="str">
        <f t="shared" si="18"/>
        <v>F</v>
      </c>
      <c r="AA58" s="6"/>
      <c r="AB58" s="6">
        <v>55</v>
      </c>
      <c r="AC58">
        <v>12</v>
      </c>
      <c r="AD58">
        <v>27</v>
      </c>
      <c r="AE58" s="6">
        <f t="shared" si="19"/>
        <v>12</v>
      </c>
      <c r="AF58" s="6">
        <f t="shared" si="20"/>
        <v>27</v>
      </c>
      <c r="AG58" s="6">
        <f t="shared" si="21"/>
        <v>39</v>
      </c>
      <c r="AH58" s="6" t="str">
        <f t="shared" si="22"/>
        <v>D</v>
      </c>
      <c r="AI58" s="6">
        <f t="shared" si="23"/>
        <v>1</v>
      </c>
      <c r="AJ58" s="6"/>
      <c r="AK58" s="6">
        <v>55</v>
      </c>
      <c r="AL58" s="174">
        <v>18</v>
      </c>
      <c r="AM58" s="174">
        <v>43</v>
      </c>
      <c r="AN58" s="6">
        <f t="shared" si="24"/>
        <v>18</v>
      </c>
      <c r="AO58" s="6">
        <f t="shared" si="45"/>
        <v>43</v>
      </c>
      <c r="AP58" s="6">
        <f t="shared" si="25"/>
        <v>61</v>
      </c>
      <c r="AQ58" s="6" t="str">
        <f t="shared" si="26"/>
        <v>A-</v>
      </c>
      <c r="AR58" s="6">
        <f t="shared" si="27"/>
        <v>3.5</v>
      </c>
      <c r="AS58" s="6"/>
      <c r="AT58" s="146">
        <v>55</v>
      </c>
      <c r="AU58" s="176">
        <v>22</v>
      </c>
      <c r="AV58" s="176">
        <v>45</v>
      </c>
      <c r="AW58" s="134">
        <f t="shared" si="28"/>
        <v>22</v>
      </c>
      <c r="AX58" s="6">
        <f t="shared" si="29"/>
        <v>45</v>
      </c>
      <c r="AY58" s="6">
        <f t="shared" si="30"/>
        <v>67</v>
      </c>
      <c r="AZ58" s="6" t="str">
        <f t="shared" si="31"/>
        <v>A-</v>
      </c>
      <c r="BA58" s="6">
        <f t="shared" si="32"/>
        <v>3.5</v>
      </c>
      <c r="BB58" s="6"/>
      <c r="BC58" s="6">
        <v>55</v>
      </c>
      <c r="BD58" s="193">
        <v>8</v>
      </c>
      <c r="BE58" s="193">
        <v>24</v>
      </c>
      <c r="BF58" s="193">
        <v>19</v>
      </c>
      <c r="BG58" s="6">
        <f t="shared" si="33"/>
        <v>8</v>
      </c>
      <c r="BH58" s="6">
        <f t="shared" si="34"/>
        <v>24</v>
      </c>
      <c r="BI58" s="6">
        <f t="shared" si="35"/>
        <v>19</v>
      </c>
      <c r="BJ58" s="6">
        <f t="shared" si="36"/>
        <v>51</v>
      </c>
      <c r="BK58" s="6" t="str">
        <f t="shared" si="37"/>
        <v>B</v>
      </c>
      <c r="BL58" s="6">
        <f t="shared" si="38"/>
        <v>3</v>
      </c>
      <c r="BM58" s="6"/>
      <c r="BN58" s="11" t="str">
        <f t="shared" si="39"/>
        <v>যুক্তিবিদ্যা</v>
      </c>
      <c r="BO58" s="195">
        <v>2</v>
      </c>
      <c r="BP58" s="195">
        <v>55</v>
      </c>
      <c r="BQ58" s="113">
        <f t="shared" ref="BQ58:BR58" si="98">IF(BP58="","Abs.",BP58)</f>
        <v>55</v>
      </c>
      <c r="BR58" s="6">
        <f t="shared" si="98"/>
        <v>55</v>
      </c>
      <c r="BS58" s="6" t="str">
        <f t="shared" si="41"/>
        <v>B</v>
      </c>
      <c r="BT58" s="6">
        <f t="shared" si="42"/>
        <v>3</v>
      </c>
    </row>
    <row r="59" spans="1:72" customFormat="1">
      <c r="A59" s="197">
        <v>56</v>
      </c>
      <c r="B59" s="6"/>
      <c r="C59" s="6">
        <v>56</v>
      </c>
      <c r="D59" s="171">
        <v>10</v>
      </c>
      <c r="E59" s="171">
        <v>55</v>
      </c>
      <c r="F59" s="6">
        <f t="shared" si="6"/>
        <v>10</v>
      </c>
      <c r="G59" s="6">
        <f t="shared" si="7"/>
        <v>55</v>
      </c>
      <c r="H59" s="6">
        <f t="shared" si="8"/>
        <v>65</v>
      </c>
      <c r="I59" s="6" t="str">
        <f t="shared" si="9"/>
        <v>A-</v>
      </c>
      <c r="J59" s="6">
        <f t="shared" si="10"/>
        <v>3.5</v>
      </c>
      <c r="K59" s="104"/>
      <c r="L59" s="6">
        <v>56</v>
      </c>
      <c r="M59" s="172">
        <v>55</v>
      </c>
      <c r="N59" s="113">
        <f t="shared" si="11"/>
        <v>55</v>
      </c>
      <c r="O59" s="6">
        <f t="shared" si="12"/>
        <v>55</v>
      </c>
      <c r="P59" s="6" t="str">
        <f t="shared" si="13"/>
        <v>B</v>
      </c>
      <c r="Q59" s="6">
        <f t="shared" si="14"/>
        <v>3</v>
      </c>
      <c r="R59" s="117"/>
      <c r="S59" s="6">
        <v>56</v>
      </c>
      <c r="T59" s="173">
        <v>10</v>
      </c>
      <c r="U59" s="173">
        <v>37</v>
      </c>
      <c r="V59" s="6">
        <f t="shared" si="15"/>
        <v>10</v>
      </c>
      <c r="W59" s="6">
        <f t="shared" si="44"/>
        <v>37</v>
      </c>
      <c r="X59" s="6">
        <f t="shared" si="16"/>
        <v>47</v>
      </c>
      <c r="Y59" s="6" t="str">
        <f t="shared" si="17"/>
        <v>C</v>
      </c>
      <c r="Z59" s="6">
        <f t="shared" si="18"/>
        <v>2</v>
      </c>
      <c r="AA59" s="6"/>
      <c r="AB59" s="6">
        <v>56</v>
      </c>
      <c r="AC59">
        <v>14</v>
      </c>
      <c r="AD59">
        <v>31</v>
      </c>
      <c r="AE59" s="6">
        <f t="shared" si="19"/>
        <v>14</v>
      </c>
      <c r="AF59" s="6">
        <f t="shared" si="20"/>
        <v>31</v>
      </c>
      <c r="AG59" s="6">
        <f t="shared" si="21"/>
        <v>45</v>
      </c>
      <c r="AH59" s="6" t="str">
        <f t="shared" si="22"/>
        <v>C</v>
      </c>
      <c r="AI59" s="6">
        <f t="shared" si="23"/>
        <v>2</v>
      </c>
      <c r="AJ59" s="6"/>
      <c r="AK59" s="6">
        <v>56</v>
      </c>
      <c r="AL59" s="174">
        <v>14</v>
      </c>
      <c r="AM59" s="174">
        <v>39</v>
      </c>
      <c r="AN59" s="6">
        <f t="shared" si="24"/>
        <v>14</v>
      </c>
      <c r="AO59" s="6">
        <f t="shared" si="45"/>
        <v>39</v>
      </c>
      <c r="AP59" s="6">
        <f t="shared" si="25"/>
        <v>53</v>
      </c>
      <c r="AQ59" s="6" t="str">
        <f t="shared" si="26"/>
        <v>B</v>
      </c>
      <c r="AR59" s="6">
        <f t="shared" si="27"/>
        <v>3</v>
      </c>
      <c r="AS59" s="6"/>
      <c r="AT59" s="146">
        <v>56</v>
      </c>
      <c r="AU59" s="176">
        <v>20</v>
      </c>
      <c r="AV59" s="176">
        <v>47</v>
      </c>
      <c r="AW59" s="134">
        <f t="shared" si="28"/>
        <v>20</v>
      </c>
      <c r="AX59" s="6">
        <f t="shared" si="29"/>
        <v>47</v>
      </c>
      <c r="AY59" s="6">
        <f t="shared" si="30"/>
        <v>67</v>
      </c>
      <c r="AZ59" s="6" t="str">
        <f t="shared" si="31"/>
        <v>A-</v>
      </c>
      <c r="BA59" s="6">
        <f t="shared" si="32"/>
        <v>3.5</v>
      </c>
      <c r="BB59" s="6"/>
      <c r="BC59" s="6">
        <v>56</v>
      </c>
      <c r="BD59" s="193">
        <v>11</v>
      </c>
      <c r="BE59" s="193">
        <v>32</v>
      </c>
      <c r="BF59" s="193">
        <v>19</v>
      </c>
      <c r="BG59" s="6">
        <f t="shared" si="33"/>
        <v>11</v>
      </c>
      <c r="BH59" s="6">
        <f t="shared" si="34"/>
        <v>32</v>
      </c>
      <c r="BI59" s="6">
        <f t="shared" si="35"/>
        <v>19</v>
      </c>
      <c r="BJ59" s="6">
        <f t="shared" si="36"/>
        <v>62</v>
      </c>
      <c r="BK59" s="6" t="str">
        <f t="shared" si="37"/>
        <v>A-</v>
      </c>
      <c r="BL59" s="6">
        <f t="shared" si="38"/>
        <v>3.5</v>
      </c>
      <c r="BM59" s="6"/>
      <c r="BN59" s="11" t="str">
        <f t="shared" si="39"/>
        <v>যুক্তিবিদ্যা</v>
      </c>
      <c r="BO59" s="195">
        <v>2</v>
      </c>
      <c r="BP59" s="195">
        <v>56</v>
      </c>
      <c r="BQ59" s="113">
        <f t="shared" ref="BQ59:BR59" si="99">IF(BP59="","Abs.",BP59)</f>
        <v>56</v>
      </c>
      <c r="BR59" s="6">
        <f t="shared" si="99"/>
        <v>56</v>
      </c>
      <c r="BS59" s="6" t="str">
        <f t="shared" si="41"/>
        <v>B</v>
      </c>
      <c r="BT59" s="6">
        <f t="shared" si="42"/>
        <v>3</v>
      </c>
    </row>
    <row r="60" spans="1:72" customFormat="1">
      <c r="A60" s="197">
        <v>57</v>
      </c>
      <c r="B60" s="6"/>
      <c r="C60" s="6">
        <v>57</v>
      </c>
      <c r="D60" s="171">
        <v>11</v>
      </c>
      <c r="E60" s="171">
        <v>50</v>
      </c>
      <c r="F60" s="6">
        <f t="shared" si="6"/>
        <v>11</v>
      </c>
      <c r="G60" s="6">
        <f t="shared" si="7"/>
        <v>50</v>
      </c>
      <c r="H60" s="6">
        <f t="shared" si="8"/>
        <v>61</v>
      </c>
      <c r="I60" s="6" t="str">
        <f t="shared" si="9"/>
        <v>A-</v>
      </c>
      <c r="J60" s="6">
        <f t="shared" si="10"/>
        <v>3.5</v>
      </c>
      <c r="K60" s="104"/>
      <c r="L60" s="6">
        <v>57</v>
      </c>
      <c r="M60" s="172">
        <v>57</v>
      </c>
      <c r="N60" s="113">
        <f t="shared" si="11"/>
        <v>57</v>
      </c>
      <c r="O60" s="6">
        <f t="shared" si="12"/>
        <v>57</v>
      </c>
      <c r="P60" s="6" t="str">
        <f t="shared" si="13"/>
        <v>B</v>
      </c>
      <c r="Q60" s="6">
        <f t="shared" si="14"/>
        <v>3</v>
      </c>
      <c r="R60" s="117"/>
      <c r="S60" s="6">
        <v>57</v>
      </c>
      <c r="T60" s="173">
        <v>12</v>
      </c>
      <c r="U60" s="173">
        <v>26</v>
      </c>
      <c r="V60" s="6">
        <f t="shared" si="15"/>
        <v>12</v>
      </c>
      <c r="W60" s="6">
        <f t="shared" si="44"/>
        <v>26</v>
      </c>
      <c r="X60" s="6">
        <f t="shared" si="16"/>
        <v>38</v>
      </c>
      <c r="Y60" s="6" t="str">
        <f t="shared" si="17"/>
        <v>D</v>
      </c>
      <c r="Z60" s="6">
        <f t="shared" si="18"/>
        <v>1</v>
      </c>
      <c r="AA60" s="6"/>
      <c r="AB60" s="6">
        <v>57</v>
      </c>
      <c r="AC60">
        <v>11</v>
      </c>
      <c r="AD60">
        <v>18</v>
      </c>
      <c r="AE60" s="6">
        <f t="shared" si="19"/>
        <v>11</v>
      </c>
      <c r="AF60" s="6">
        <f t="shared" si="20"/>
        <v>18</v>
      </c>
      <c r="AG60" s="6">
        <f t="shared" si="21"/>
        <v>29</v>
      </c>
      <c r="AH60" s="6" t="str">
        <f t="shared" si="22"/>
        <v>F</v>
      </c>
      <c r="AI60" s="6" t="str">
        <f t="shared" si="23"/>
        <v>F</v>
      </c>
      <c r="AJ60" s="6"/>
      <c r="AK60" s="6">
        <v>57</v>
      </c>
      <c r="AL60" s="174">
        <v>15</v>
      </c>
      <c r="AM60" s="174">
        <v>33</v>
      </c>
      <c r="AN60" s="6">
        <f t="shared" si="24"/>
        <v>15</v>
      </c>
      <c r="AO60" s="6">
        <f t="shared" si="45"/>
        <v>33</v>
      </c>
      <c r="AP60" s="6">
        <f t="shared" si="25"/>
        <v>48</v>
      </c>
      <c r="AQ60" s="6" t="str">
        <f t="shared" si="26"/>
        <v>C</v>
      </c>
      <c r="AR60" s="6">
        <f t="shared" si="27"/>
        <v>2</v>
      </c>
      <c r="AS60" s="6"/>
      <c r="AT60" s="146">
        <v>57</v>
      </c>
      <c r="AU60" s="177"/>
      <c r="AV60" s="177"/>
      <c r="AW60" s="134" t="str">
        <f t="shared" si="28"/>
        <v>Abs.</v>
      </c>
      <c r="AX60" s="6" t="str">
        <f t="shared" si="29"/>
        <v>Abs.</v>
      </c>
      <c r="AY60" s="6" t="str">
        <f t="shared" si="30"/>
        <v>Abs.</v>
      </c>
      <c r="AZ60" s="6" t="str">
        <f t="shared" si="31"/>
        <v>Abs.</v>
      </c>
      <c r="BA60" s="6" t="str">
        <f t="shared" si="32"/>
        <v>Abs.</v>
      </c>
      <c r="BB60" s="6"/>
      <c r="BC60" s="6">
        <v>57</v>
      </c>
      <c r="BD60" s="193">
        <v>13</v>
      </c>
      <c r="BE60" s="193">
        <v>21</v>
      </c>
      <c r="BF60" s="193">
        <v>15</v>
      </c>
      <c r="BG60" s="6">
        <f t="shared" si="33"/>
        <v>13</v>
      </c>
      <c r="BH60" s="6">
        <f t="shared" si="34"/>
        <v>21</v>
      </c>
      <c r="BI60" s="6">
        <f t="shared" si="35"/>
        <v>15</v>
      </c>
      <c r="BJ60" s="6">
        <f t="shared" si="36"/>
        <v>49</v>
      </c>
      <c r="BK60" s="6" t="str">
        <f t="shared" si="37"/>
        <v>C</v>
      </c>
      <c r="BL60" s="6">
        <f t="shared" si="38"/>
        <v>2</v>
      </c>
      <c r="BM60" s="6"/>
      <c r="BN60" s="11" t="str">
        <f t="shared" si="39"/>
        <v>যুক্তিবিদ্যা</v>
      </c>
      <c r="BO60" s="195">
        <v>2</v>
      </c>
      <c r="BP60" s="195">
        <v>57</v>
      </c>
      <c r="BQ60" s="113">
        <f t="shared" ref="BQ60:BR60" si="100">IF(BP60="","Abs.",BP60)</f>
        <v>57</v>
      </c>
      <c r="BR60" s="6">
        <f t="shared" si="100"/>
        <v>57</v>
      </c>
      <c r="BS60" s="6" t="str">
        <f t="shared" si="41"/>
        <v>B</v>
      </c>
      <c r="BT60" s="6">
        <f t="shared" si="42"/>
        <v>3</v>
      </c>
    </row>
    <row r="61" spans="1:72" customFormat="1">
      <c r="A61" s="197">
        <v>58</v>
      </c>
      <c r="B61" s="6"/>
      <c r="C61" s="6">
        <v>58</v>
      </c>
      <c r="D61" s="171">
        <v>12</v>
      </c>
      <c r="E61" s="171">
        <v>38</v>
      </c>
      <c r="F61" s="6">
        <f t="shared" si="6"/>
        <v>12</v>
      </c>
      <c r="G61" s="6">
        <f t="shared" si="7"/>
        <v>38</v>
      </c>
      <c r="H61" s="6">
        <f t="shared" si="8"/>
        <v>50</v>
      </c>
      <c r="I61" s="6" t="str">
        <f t="shared" si="9"/>
        <v>B</v>
      </c>
      <c r="J61" s="6">
        <f t="shared" si="10"/>
        <v>3</v>
      </c>
      <c r="K61" s="104"/>
      <c r="L61" s="6">
        <v>58</v>
      </c>
      <c r="M61" s="172">
        <v>25</v>
      </c>
      <c r="N61" s="113">
        <f t="shared" si="11"/>
        <v>25</v>
      </c>
      <c r="O61" s="6">
        <f t="shared" si="12"/>
        <v>25</v>
      </c>
      <c r="P61" s="6" t="str">
        <f t="shared" si="13"/>
        <v>F</v>
      </c>
      <c r="Q61" s="6" t="str">
        <f t="shared" si="14"/>
        <v>F</v>
      </c>
      <c r="R61" s="117"/>
      <c r="S61" s="6">
        <v>58</v>
      </c>
      <c r="T61" s="173">
        <v>6</v>
      </c>
      <c r="U61" s="173">
        <v>6</v>
      </c>
      <c r="V61" s="6">
        <f t="shared" si="15"/>
        <v>6</v>
      </c>
      <c r="W61" s="6">
        <f t="shared" si="44"/>
        <v>6</v>
      </c>
      <c r="X61" s="6">
        <f t="shared" si="16"/>
        <v>12</v>
      </c>
      <c r="Y61" s="6" t="str">
        <f t="shared" si="17"/>
        <v>F</v>
      </c>
      <c r="Z61" s="6" t="str">
        <f t="shared" si="18"/>
        <v>F</v>
      </c>
      <c r="AA61" s="6"/>
      <c r="AB61" s="6">
        <v>58</v>
      </c>
      <c r="AC61">
        <v>12</v>
      </c>
      <c r="AD61">
        <v>13</v>
      </c>
      <c r="AE61" s="6">
        <f t="shared" si="19"/>
        <v>12</v>
      </c>
      <c r="AF61" s="6">
        <f t="shared" si="20"/>
        <v>13</v>
      </c>
      <c r="AG61" s="6">
        <f t="shared" si="21"/>
        <v>25</v>
      </c>
      <c r="AH61" s="6" t="str">
        <f t="shared" si="22"/>
        <v>F</v>
      </c>
      <c r="AI61" s="6" t="str">
        <f t="shared" si="23"/>
        <v>F</v>
      </c>
      <c r="AJ61" s="6"/>
      <c r="AK61" s="6">
        <v>58</v>
      </c>
      <c r="AL61" s="174">
        <v>14</v>
      </c>
      <c r="AM61" s="174">
        <v>8</v>
      </c>
      <c r="AN61" s="6">
        <f t="shared" si="24"/>
        <v>14</v>
      </c>
      <c r="AO61" s="6">
        <f t="shared" si="45"/>
        <v>8</v>
      </c>
      <c r="AP61" s="6">
        <f t="shared" si="25"/>
        <v>22</v>
      </c>
      <c r="AQ61" s="6" t="str">
        <f t="shared" si="26"/>
        <v>F</v>
      </c>
      <c r="AR61" s="6" t="str">
        <f t="shared" si="27"/>
        <v>F</v>
      </c>
      <c r="AS61" s="6"/>
      <c r="AT61" s="146">
        <v>58</v>
      </c>
      <c r="AU61" s="176">
        <v>9</v>
      </c>
      <c r="AV61" s="176">
        <v>6</v>
      </c>
      <c r="AW61" s="134">
        <f t="shared" si="28"/>
        <v>9</v>
      </c>
      <c r="AX61" s="6">
        <f t="shared" si="29"/>
        <v>6</v>
      </c>
      <c r="AY61" s="6">
        <f t="shared" si="30"/>
        <v>15</v>
      </c>
      <c r="AZ61" s="6" t="str">
        <f t="shared" si="31"/>
        <v>F</v>
      </c>
      <c r="BA61" s="6" t="str">
        <f t="shared" si="32"/>
        <v>F</v>
      </c>
      <c r="BB61" s="6"/>
      <c r="BC61" s="6">
        <v>58</v>
      </c>
      <c r="BD61" s="193">
        <v>13</v>
      </c>
      <c r="BE61" s="193">
        <v>9</v>
      </c>
      <c r="BF61" s="193"/>
      <c r="BG61" s="6">
        <f t="shared" si="33"/>
        <v>13</v>
      </c>
      <c r="BH61" s="6">
        <f t="shared" si="34"/>
        <v>9</v>
      </c>
      <c r="BI61" s="6" t="str">
        <f t="shared" si="35"/>
        <v>Abs.</v>
      </c>
      <c r="BJ61" s="6" t="str">
        <f t="shared" si="36"/>
        <v>Abs.</v>
      </c>
      <c r="BK61" s="6" t="str">
        <f t="shared" si="37"/>
        <v>Abs.</v>
      </c>
      <c r="BL61" s="6" t="str">
        <f t="shared" si="38"/>
        <v>Abs.</v>
      </c>
      <c r="BM61" s="6"/>
      <c r="BN61" s="11" t="str">
        <f t="shared" si="39"/>
        <v>যুক্তিবিদ্যা</v>
      </c>
      <c r="BO61" s="195">
        <v>2</v>
      </c>
      <c r="BP61" s="195">
        <v>58</v>
      </c>
      <c r="BQ61" s="113">
        <f t="shared" ref="BQ61:BR61" si="101">IF(BP61="","Abs.",BP61)</f>
        <v>58</v>
      </c>
      <c r="BR61" s="6">
        <f t="shared" si="101"/>
        <v>58</v>
      </c>
      <c r="BS61" s="6" t="str">
        <f t="shared" si="41"/>
        <v>B</v>
      </c>
      <c r="BT61" s="6">
        <f t="shared" si="42"/>
        <v>3</v>
      </c>
    </row>
    <row r="62" spans="1:72" customFormat="1">
      <c r="A62" s="197">
        <v>59</v>
      </c>
      <c r="B62" s="6"/>
      <c r="C62" s="6">
        <v>59</v>
      </c>
      <c r="D62" s="171">
        <v>13</v>
      </c>
      <c r="E62" s="171">
        <v>28</v>
      </c>
      <c r="F62" s="6">
        <f t="shared" si="6"/>
        <v>13</v>
      </c>
      <c r="G62" s="6">
        <f t="shared" si="7"/>
        <v>28</v>
      </c>
      <c r="H62" s="6">
        <f t="shared" si="8"/>
        <v>41</v>
      </c>
      <c r="I62" s="6" t="str">
        <f t="shared" si="9"/>
        <v>C</v>
      </c>
      <c r="J62" s="6">
        <f t="shared" si="10"/>
        <v>2</v>
      </c>
      <c r="K62" s="104"/>
      <c r="L62" s="6">
        <v>59</v>
      </c>
      <c r="M62" s="172">
        <v>33</v>
      </c>
      <c r="N62" s="113">
        <f t="shared" si="11"/>
        <v>33</v>
      </c>
      <c r="O62" s="6">
        <f t="shared" si="12"/>
        <v>33</v>
      </c>
      <c r="P62" s="6" t="str">
        <f t="shared" si="13"/>
        <v>D</v>
      </c>
      <c r="Q62" s="6">
        <f t="shared" si="14"/>
        <v>1</v>
      </c>
      <c r="R62" s="117"/>
      <c r="S62" s="6">
        <v>59</v>
      </c>
      <c r="T62" s="173">
        <v>8</v>
      </c>
      <c r="U62" s="173">
        <v>15</v>
      </c>
      <c r="V62" s="6">
        <f t="shared" si="15"/>
        <v>8</v>
      </c>
      <c r="W62" s="6">
        <f t="shared" si="44"/>
        <v>15</v>
      </c>
      <c r="X62" s="6">
        <f t="shared" si="16"/>
        <v>23</v>
      </c>
      <c r="Y62" s="6" t="str">
        <f t="shared" si="17"/>
        <v>F</v>
      </c>
      <c r="Z62" s="6" t="str">
        <f t="shared" si="18"/>
        <v>F</v>
      </c>
      <c r="AA62" s="6"/>
      <c r="AB62" s="6">
        <v>59</v>
      </c>
      <c r="AC62">
        <v>9</v>
      </c>
      <c r="AD62">
        <v>11</v>
      </c>
      <c r="AE62" s="6">
        <f t="shared" si="19"/>
        <v>9</v>
      </c>
      <c r="AF62" s="6">
        <f t="shared" si="20"/>
        <v>11</v>
      </c>
      <c r="AG62" s="6">
        <f t="shared" si="21"/>
        <v>20</v>
      </c>
      <c r="AH62" s="6" t="str">
        <f t="shared" si="22"/>
        <v>F</v>
      </c>
      <c r="AI62" s="6" t="str">
        <f t="shared" si="23"/>
        <v>F</v>
      </c>
      <c r="AJ62" s="6"/>
      <c r="AK62" s="6">
        <v>59</v>
      </c>
      <c r="AL62" s="174">
        <v>11</v>
      </c>
      <c r="AM62" s="174">
        <v>14</v>
      </c>
      <c r="AN62" s="6">
        <f t="shared" si="24"/>
        <v>11</v>
      </c>
      <c r="AO62" s="6">
        <f t="shared" si="45"/>
        <v>14</v>
      </c>
      <c r="AP62" s="6">
        <f t="shared" si="25"/>
        <v>25</v>
      </c>
      <c r="AQ62" s="6" t="str">
        <f t="shared" si="26"/>
        <v>F</v>
      </c>
      <c r="AR62" s="6" t="str">
        <f t="shared" si="27"/>
        <v>F</v>
      </c>
      <c r="AS62" s="6"/>
      <c r="AT62" s="146">
        <v>59</v>
      </c>
      <c r="AU62" s="176">
        <v>10</v>
      </c>
      <c r="AV62" s="176">
        <v>0</v>
      </c>
      <c r="AW62" s="134">
        <f t="shared" si="28"/>
        <v>10</v>
      </c>
      <c r="AX62" s="6">
        <f t="shared" si="29"/>
        <v>0</v>
      </c>
      <c r="AY62" s="6">
        <f t="shared" si="30"/>
        <v>10</v>
      </c>
      <c r="AZ62" s="6" t="str">
        <f t="shared" si="31"/>
        <v>F</v>
      </c>
      <c r="BA62" s="6" t="str">
        <f t="shared" si="32"/>
        <v>F</v>
      </c>
      <c r="BB62" s="6"/>
      <c r="BC62" s="6">
        <v>59</v>
      </c>
      <c r="BD62" s="193">
        <v>13</v>
      </c>
      <c r="BE62" s="193">
        <v>11</v>
      </c>
      <c r="BF62" s="193">
        <v>17</v>
      </c>
      <c r="BG62" s="6">
        <f t="shared" si="33"/>
        <v>13</v>
      </c>
      <c r="BH62" s="6">
        <f t="shared" si="34"/>
        <v>11</v>
      </c>
      <c r="BI62" s="6">
        <f t="shared" si="35"/>
        <v>17</v>
      </c>
      <c r="BJ62" s="6">
        <f t="shared" si="36"/>
        <v>41</v>
      </c>
      <c r="BK62" s="6" t="str">
        <f t="shared" si="37"/>
        <v>F</v>
      </c>
      <c r="BL62" s="6" t="str">
        <f t="shared" si="38"/>
        <v>F</v>
      </c>
      <c r="BM62" s="6"/>
      <c r="BN62" s="11" t="str">
        <f t="shared" si="39"/>
        <v>যুক্তিবিদ্যা</v>
      </c>
      <c r="BO62" s="195">
        <v>2</v>
      </c>
      <c r="BP62" s="195">
        <v>59</v>
      </c>
      <c r="BQ62" s="113">
        <f t="shared" ref="BQ62:BR62" si="102">IF(BP62="","Abs.",BP62)</f>
        <v>59</v>
      </c>
      <c r="BR62" s="6">
        <f t="shared" si="102"/>
        <v>59</v>
      </c>
      <c r="BS62" s="6" t="str">
        <f t="shared" si="41"/>
        <v>B</v>
      </c>
      <c r="BT62" s="6">
        <f t="shared" si="42"/>
        <v>3</v>
      </c>
    </row>
    <row r="63" spans="1:72" customFormat="1">
      <c r="A63" s="197">
        <v>60</v>
      </c>
      <c r="B63" s="6"/>
      <c r="C63" s="6">
        <v>60</v>
      </c>
      <c r="D63" s="171">
        <v>10</v>
      </c>
      <c r="E63" s="171">
        <v>33</v>
      </c>
      <c r="F63" s="6">
        <f t="shared" si="6"/>
        <v>10</v>
      </c>
      <c r="G63" s="6">
        <f t="shared" si="7"/>
        <v>33</v>
      </c>
      <c r="H63" s="6">
        <f t="shared" si="8"/>
        <v>43</v>
      </c>
      <c r="I63" s="6" t="str">
        <f t="shared" si="9"/>
        <v>C</v>
      </c>
      <c r="J63" s="6">
        <f t="shared" si="10"/>
        <v>2</v>
      </c>
      <c r="K63" s="104"/>
      <c r="L63" s="6">
        <v>60</v>
      </c>
      <c r="M63" s="172">
        <v>37</v>
      </c>
      <c r="N63" s="113">
        <f t="shared" si="11"/>
        <v>37</v>
      </c>
      <c r="O63" s="6">
        <f t="shared" si="12"/>
        <v>37</v>
      </c>
      <c r="P63" s="6" t="str">
        <f t="shared" si="13"/>
        <v>D</v>
      </c>
      <c r="Q63" s="6">
        <f t="shared" si="14"/>
        <v>1</v>
      </c>
      <c r="R63" s="117"/>
      <c r="S63" s="6">
        <v>60</v>
      </c>
      <c r="T63" s="173">
        <v>5</v>
      </c>
      <c r="U63" s="173">
        <v>25</v>
      </c>
      <c r="V63" s="6">
        <f t="shared" si="15"/>
        <v>5</v>
      </c>
      <c r="W63" s="6">
        <f t="shared" si="44"/>
        <v>25</v>
      </c>
      <c r="X63" s="6">
        <f t="shared" si="16"/>
        <v>30</v>
      </c>
      <c r="Y63" s="6" t="str">
        <f t="shared" si="17"/>
        <v>F</v>
      </c>
      <c r="Z63" s="6" t="str">
        <f t="shared" si="18"/>
        <v>F</v>
      </c>
      <c r="AA63" s="6"/>
      <c r="AB63" s="6">
        <v>60</v>
      </c>
      <c r="AC63">
        <v>10</v>
      </c>
      <c r="AD63">
        <v>14</v>
      </c>
      <c r="AE63" s="6">
        <f t="shared" si="19"/>
        <v>10</v>
      </c>
      <c r="AF63" s="6">
        <f t="shared" si="20"/>
        <v>14</v>
      </c>
      <c r="AG63" s="6">
        <f t="shared" si="21"/>
        <v>24</v>
      </c>
      <c r="AH63" s="6" t="str">
        <f t="shared" si="22"/>
        <v>F</v>
      </c>
      <c r="AI63" s="6" t="str">
        <f t="shared" si="23"/>
        <v>F</v>
      </c>
      <c r="AJ63" s="6"/>
      <c r="AK63" s="6">
        <v>60</v>
      </c>
      <c r="AL63" s="174">
        <v>12</v>
      </c>
      <c r="AM63" s="174">
        <v>20</v>
      </c>
      <c r="AN63" s="6">
        <f t="shared" si="24"/>
        <v>12</v>
      </c>
      <c r="AO63" s="6">
        <f t="shared" si="45"/>
        <v>20</v>
      </c>
      <c r="AP63" s="6">
        <f t="shared" si="25"/>
        <v>32</v>
      </c>
      <c r="AQ63" s="6" t="str">
        <f t="shared" si="26"/>
        <v>F</v>
      </c>
      <c r="AR63" s="6" t="str">
        <f t="shared" si="27"/>
        <v>F</v>
      </c>
      <c r="AS63" s="6"/>
      <c r="AT63" s="146">
        <v>60</v>
      </c>
      <c r="AU63" s="176">
        <v>10</v>
      </c>
      <c r="AV63" s="176">
        <v>2</v>
      </c>
      <c r="AW63" s="134">
        <f t="shared" si="28"/>
        <v>10</v>
      </c>
      <c r="AX63" s="6">
        <f t="shared" si="29"/>
        <v>2</v>
      </c>
      <c r="AY63" s="6">
        <f t="shared" si="30"/>
        <v>12</v>
      </c>
      <c r="AZ63" s="6" t="str">
        <f t="shared" si="31"/>
        <v>F</v>
      </c>
      <c r="BA63" s="6" t="str">
        <f t="shared" si="32"/>
        <v>F</v>
      </c>
      <c r="BB63" s="6"/>
      <c r="BC63" s="6">
        <v>60</v>
      </c>
      <c r="BD63" s="193">
        <v>9</v>
      </c>
      <c r="BE63" s="193">
        <v>11</v>
      </c>
      <c r="BF63" s="193">
        <v>15</v>
      </c>
      <c r="BG63" s="6">
        <f t="shared" si="33"/>
        <v>9</v>
      </c>
      <c r="BH63" s="6">
        <f t="shared" si="34"/>
        <v>11</v>
      </c>
      <c r="BI63" s="6">
        <f t="shared" si="35"/>
        <v>15</v>
      </c>
      <c r="BJ63" s="6">
        <f t="shared" si="36"/>
        <v>35</v>
      </c>
      <c r="BK63" s="6" t="str">
        <f t="shared" si="37"/>
        <v>F</v>
      </c>
      <c r="BL63" s="6" t="str">
        <f t="shared" si="38"/>
        <v>F</v>
      </c>
      <c r="BM63" s="6"/>
      <c r="BN63" s="11" t="str">
        <f t="shared" si="39"/>
        <v>যুক্তিবিদ্যা</v>
      </c>
      <c r="BO63" s="195">
        <v>2</v>
      </c>
      <c r="BP63" s="195">
        <v>60</v>
      </c>
      <c r="BQ63" s="113">
        <f t="shared" ref="BQ63:BR63" si="103">IF(BP63="","Abs.",BP63)</f>
        <v>60</v>
      </c>
      <c r="BR63" s="6">
        <f t="shared" si="103"/>
        <v>60</v>
      </c>
      <c r="BS63" s="6" t="str">
        <f t="shared" si="41"/>
        <v>A-</v>
      </c>
      <c r="BT63" s="6">
        <f t="shared" si="42"/>
        <v>3.5</v>
      </c>
    </row>
    <row r="64" spans="1:72" customFormat="1">
      <c r="A64" s="197">
        <v>61</v>
      </c>
      <c r="B64" s="6"/>
      <c r="C64" s="6">
        <v>61</v>
      </c>
      <c r="D64" s="171">
        <v>11</v>
      </c>
      <c r="E64" s="171">
        <v>23</v>
      </c>
      <c r="F64" s="6">
        <f t="shared" si="6"/>
        <v>11</v>
      </c>
      <c r="G64" s="6">
        <f t="shared" si="7"/>
        <v>23</v>
      </c>
      <c r="H64" s="6">
        <f t="shared" si="8"/>
        <v>34</v>
      </c>
      <c r="I64" s="6" t="str">
        <f t="shared" si="9"/>
        <v>F</v>
      </c>
      <c r="J64" s="6" t="str">
        <f t="shared" si="10"/>
        <v>F</v>
      </c>
      <c r="K64" s="104"/>
      <c r="L64" s="6">
        <v>61</v>
      </c>
      <c r="M64" s="172">
        <v>24</v>
      </c>
      <c r="N64" s="113">
        <f t="shared" si="11"/>
        <v>24</v>
      </c>
      <c r="O64" s="6">
        <f t="shared" si="12"/>
        <v>24</v>
      </c>
      <c r="P64" s="6" t="str">
        <f t="shared" si="13"/>
        <v>F</v>
      </c>
      <c r="Q64" s="6" t="str">
        <f t="shared" si="14"/>
        <v>F</v>
      </c>
      <c r="R64" s="117"/>
      <c r="S64" s="6">
        <v>61</v>
      </c>
      <c r="T64" s="173">
        <v>9</v>
      </c>
      <c r="U64" s="173">
        <v>16</v>
      </c>
      <c r="V64" s="6">
        <f t="shared" si="15"/>
        <v>9</v>
      </c>
      <c r="W64" s="6">
        <f t="shared" si="44"/>
        <v>16</v>
      </c>
      <c r="X64" s="6">
        <f t="shared" si="16"/>
        <v>25</v>
      </c>
      <c r="Y64" s="6" t="str">
        <f t="shared" si="17"/>
        <v>F</v>
      </c>
      <c r="Z64" s="6" t="str">
        <f t="shared" si="18"/>
        <v>F</v>
      </c>
      <c r="AA64" s="6"/>
      <c r="AB64" s="6">
        <v>61</v>
      </c>
      <c r="AC64">
        <v>8</v>
      </c>
      <c r="AD64">
        <v>11</v>
      </c>
      <c r="AE64" s="6">
        <f t="shared" si="19"/>
        <v>8</v>
      </c>
      <c r="AF64" s="6">
        <f t="shared" si="20"/>
        <v>11</v>
      </c>
      <c r="AG64" s="6">
        <f t="shared" si="21"/>
        <v>19</v>
      </c>
      <c r="AH64" s="6" t="str">
        <f t="shared" si="22"/>
        <v>F</v>
      </c>
      <c r="AI64" s="6" t="str">
        <f t="shared" si="23"/>
        <v>F</v>
      </c>
      <c r="AJ64" s="6"/>
      <c r="AK64" s="6">
        <v>61</v>
      </c>
      <c r="AL64" s="174">
        <v>12</v>
      </c>
      <c r="AM64" s="174">
        <v>8</v>
      </c>
      <c r="AN64" s="6">
        <f t="shared" si="24"/>
        <v>12</v>
      </c>
      <c r="AO64" s="6">
        <f t="shared" si="45"/>
        <v>8</v>
      </c>
      <c r="AP64" s="6">
        <f t="shared" si="25"/>
        <v>20</v>
      </c>
      <c r="AQ64" s="6" t="str">
        <f t="shared" si="26"/>
        <v>F</v>
      </c>
      <c r="AR64" s="6" t="str">
        <f t="shared" si="27"/>
        <v>F</v>
      </c>
      <c r="AS64" s="6"/>
      <c r="AT64" s="146">
        <v>61</v>
      </c>
      <c r="AU64" s="176">
        <v>9</v>
      </c>
      <c r="AV64" s="176">
        <v>5</v>
      </c>
      <c r="AW64" s="134">
        <f t="shared" si="28"/>
        <v>9</v>
      </c>
      <c r="AX64" s="6">
        <f t="shared" si="29"/>
        <v>5</v>
      </c>
      <c r="AY64" s="6">
        <f t="shared" si="30"/>
        <v>14</v>
      </c>
      <c r="AZ64" s="6" t="str">
        <f t="shared" si="31"/>
        <v>F</v>
      </c>
      <c r="BA64" s="6" t="str">
        <f t="shared" si="32"/>
        <v>F</v>
      </c>
      <c r="BB64" s="6"/>
      <c r="BC64" s="6">
        <v>61</v>
      </c>
      <c r="BD64" s="193">
        <v>6</v>
      </c>
      <c r="BE64" s="193">
        <v>10</v>
      </c>
      <c r="BF64" s="193">
        <v>15</v>
      </c>
      <c r="BG64" s="6">
        <f t="shared" si="33"/>
        <v>6</v>
      </c>
      <c r="BH64" s="6">
        <f t="shared" si="34"/>
        <v>10</v>
      </c>
      <c r="BI64" s="6">
        <f t="shared" si="35"/>
        <v>15</v>
      </c>
      <c r="BJ64" s="6">
        <f t="shared" si="36"/>
        <v>31</v>
      </c>
      <c r="BK64" s="6" t="str">
        <f t="shared" si="37"/>
        <v>F</v>
      </c>
      <c r="BL64" s="6" t="str">
        <f t="shared" si="38"/>
        <v>F</v>
      </c>
      <c r="BM64" s="6"/>
      <c r="BN64" s="11" t="str">
        <f t="shared" si="39"/>
        <v>যুক্তিবিদ্যা</v>
      </c>
      <c r="BO64" s="195">
        <v>2</v>
      </c>
      <c r="BP64" s="195">
        <v>61</v>
      </c>
      <c r="BQ64" s="113">
        <f t="shared" ref="BQ64:BR64" si="104">IF(BP64="","Abs.",BP64)</f>
        <v>61</v>
      </c>
      <c r="BR64" s="6">
        <f t="shared" si="104"/>
        <v>61</v>
      </c>
      <c r="BS64" s="6" t="str">
        <f t="shared" si="41"/>
        <v>A-</v>
      </c>
      <c r="BT64" s="6">
        <f t="shared" si="42"/>
        <v>3.5</v>
      </c>
    </row>
    <row r="65" spans="1:72" customFormat="1">
      <c r="A65" s="197">
        <v>62</v>
      </c>
      <c r="B65" s="6"/>
      <c r="C65" s="6">
        <v>62</v>
      </c>
      <c r="D65" s="171">
        <v>16</v>
      </c>
      <c r="E65" s="171">
        <v>62</v>
      </c>
      <c r="F65" s="6">
        <f t="shared" si="6"/>
        <v>16</v>
      </c>
      <c r="G65" s="6">
        <f t="shared" si="7"/>
        <v>62</v>
      </c>
      <c r="H65" s="6">
        <f t="shared" si="8"/>
        <v>78</v>
      </c>
      <c r="I65" s="6" t="str">
        <f t="shared" si="9"/>
        <v>A</v>
      </c>
      <c r="J65" s="6">
        <f t="shared" si="10"/>
        <v>4</v>
      </c>
      <c r="K65" s="104"/>
      <c r="L65" s="6">
        <v>62</v>
      </c>
      <c r="M65" s="172">
        <v>53</v>
      </c>
      <c r="N65" s="113">
        <f t="shared" si="11"/>
        <v>53</v>
      </c>
      <c r="O65" s="6">
        <f t="shared" si="12"/>
        <v>53</v>
      </c>
      <c r="P65" s="6" t="str">
        <f t="shared" si="13"/>
        <v>B</v>
      </c>
      <c r="Q65" s="6">
        <f t="shared" si="14"/>
        <v>3</v>
      </c>
      <c r="R65" s="117"/>
      <c r="S65" s="6">
        <v>62</v>
      </c>
      <c r="T65" s="173">
        <v>17</v>
      </c>
      <c r="U65" s="173">
        <v>41</v>
      </c>
      <c r="V65" s="6">
        <f t="shared" si="15"/>
        <v>17</v>
      </c>
      <c r="W65" s="6">
        <f t="shared" si="44"/>
        <v>41</v>
      </c>
      <c r="X65" s="6">
        <f t="shared" si="16"/>
        <v>58</v>
      </c>
      <c r="Y65" s="6" t="str">
        <f t="shared" si="17"/>
        <v>B</v>
      </c>
      <c r="Z65" s="6">
        <f t="shared" si="18"/>
        <v>3</v>
      </c>
      <c r="AA65" s="6"/>
      <c r="AB65" s="6">
        <v>62</v>
      </c>
      <c r="AC65">
        <v>18</v>
      </c>
      <c r="AD65">
        <v>38</v>
      </c>
      <c r="AE65" s="6">
        <f t="shared" si="19"/>
        <v>18</v>
      </c>
      <c r="AF65" s="6">
        <f t="shared" si="20"/>
        <v>38</v>
      </c>
      <c r="AG65" s="6">
        <f t="shared" si="21"/>
        <v>56</v>
      </c>
      <c r="AH65" s="6" t="str">
        <f t="shared" si="22"/>
        <v>B</v>
      </c>
      <c r="AI65" s="6">
        <f t="shared" si="23"/>
        <v>3</v>
      </c>
      <c r="AJ65" s="6"/>
      <c r="AK65" s="6">
        <v>62</v>
      </c>
      <c r="AL65" s="174">
        <v>16</v>
      </c>
      <c r="AM65" s="174">
        <v>46</v>
      </c>
      <c r="AN65" s="6">
        <f t="shared" si="24"/>
        <v>16</v>
      </c>
      <c r="AO65" s="6">
        <f t="shared" si="45"/>
        <v>46</v>
      </c>
      <c r="AP65" s="6">
        <f t="shared" si="25"/>
        <v>62</v>
      </c>
      <c r="AQ65" s="6" t="str">
        <f t="shared" si="26"/>
        <v>A-</v>
      </c>
      <c r="AR65" s="6">
        <f t="shared" si="27"/>
        <v>3.5</v>
      </c>
      <c r="AS65" s="6"/>
      <c r="AT65" s="146">
        <v>62</v>
      </c>
      <c r="AU65" s="176">
        <v>20</v>
      </c>
      <c r="AV65" s="176">
        <v>53</v>
      </c>
      <c r="AW65" s="134">
        <f t="shared" si="28"/>
        <v>20</v>
      </c>
      <c r="AX65" s="6">
        <f t="shared" si="29"/>
        <v>53</v>
      </c>
      <c r="AY65" s="6">
        <f t="shared" si="30"/>
        <v>73</v>
      </c>
      <c r="AZ65" s="6" t="str">
        <f t="shared" si="31"/>
        <v>A</v>
      </c>
      <c r="BA65" s="6">
        <f t="shared" si="32"/>
        <v>4</v>
      </c>
      <c r="BB65" s="6"/>
      <c r="BC65" s="6">
        <v>62</v>
      </c>
      <c r="BD65" s="193">
        <v>14</v>
      </c>
      <c r="BE65" s="193">
        <v>36</v>
      </c>
      <c r="BF65" s="193">
        <v>20</v>
      </c>
      <c r="BG65" s="6">
        <f t="shared" si="33"/>
        <v>14</v>
      </c>
      <c r="BH65" s="6">
        <f t="shared" si="34"/>
        <v>36</v>
      </c>
      <c r="BI65" s="6">
        <f t="shared" si="35"/>
        <v>20</v>
      </c>
      <c r="BJ65" s="6">
        <f t="shared" si="36"/>
        <v>70</v>
      </c>
      <c r="BK65" s="6" t="str">
        <f t="shared" si="37"/>
        <v>A</v>
      </c>
      <c r="BL65" s="6">
        <f t="shared" si="38"/>
        <v>4</v>
      </c>
      <c r="BM65" s="6"/>
      <c r="BN65" s="11" t="str">
        <f t="shared" si="39"/>
        <v>যুক্তিবিদ্যা</v>
      </c>
      <c r="BO65" s="195">
        <v>2</v>
      </c>
      <c r="BP65" s="195">
        <v>62</v>
      </c>
      <c r="BQ65" s="113">
        <f t="shared" ref="BQ65:BR65" si="105">IF(BP65="","Abs.",BP65)</f>
        <v>62</v>
      </c>
      <c r="BR65" s="6">
        <f t="shared" si="105"/>
        <v>62</v>
      </c>
      <c r="BS65" s="6" t="str">
        <f t="shared" si="41"/>
        <v>A-</v>
      </c>
      <c r="BT65" s="6">
        <f t="shared" si="42"/>
        <v>3.5</v>
      </c>
    </row>
    <row r="66" spans="1:72" customFormat="1">
      <c r="A66" s="197">
        <v>63</v>
      </c>
      <c r="B66" s="6"/>
      <c r="C66" s="6">
        <v>63</v>
      </c>
      <c r="D66" s="171">
        <v>16</v>
      </c>
      <c r="E66" s="171">
        <v>40</v>
      </c>
      <c r="F66" s="6">
        <f t="shared" si="6"/>
        <v>16</v>
      </c>
      <c r="G66" s="6">
        <f t="shared" si="7"/>
        <v>40</v>
      </c>
      <c r="H66" s="6">
        <f t="shared" si="8"/>
        <v>56</v>
      </c>
      <c r="I66" s="6" t="str">
        <f t="shared" si="9"/>
        <v>B</v>
      </c>
      <c r="J66" s="6">
        <f t="shared" si="10"/>
        <v>3</v>
      </c>
      <c r="K66" s="104"/>
      <c r="L66" s="6">
        <v>63</v>
      </c>
      <c r="M66" s="172">
        <v>52</v>
      </c>
      <c r="N66" s="113">
        <f t="shared" si="11"/>
        <v>52</v>
      </c>
      <c r="O66" s="6">
        <f t="shared" si="12"/>
        <v>52</v>
      </c>
      <c r="P66" s="6" t="str">
        <f t="shared" si="13"/>
        <v>B</v>
      </c>
      <c r="Q66" s="6">
        <f t="shared" si="14"/>
        <v>3</v>
      </c>
      <c r="R66" s="117"/>
      <c r="S66" s="6">
        <v>63</v>
      </c>
      <c r="T66" s="173">
        <v>13</v>
      </c>
      <c r="U66" s="173">
        <v>23</v>
      </c>
      <c r="V66" s="6">
        <f t="shared" si="15"/>
        <v>13</v>
      </c>
      <c r="W66" s="6">
        <f t="shared" si="44"/>
        <v>23</v>
      </c>
      <c r="X66" s="6">
        <f t="shared" si="16"/>
        <v>36</v>
      </c>
      <c r="Y66" s="6" t="str">
        <f t="shared" si="17"/>
        <v>D</v>
      </c>
      <c r="Z66" s="6">
        <f t="shared" si="18"/>
        <v>1</v>
      </c>
      <c r="AA66" s="6"/>
      <c r="AB66" s="6">
        <v>63</v>
      </c>
      <c r="AC66">
        <v>13</v>
      </c>
      <c r="AD66">
        <v>24</v>
      </c>
      <c r="AE66" s="6">
        <f t="shared" si="19"/>
        <v>13</v>
      </c>
      <c r="AF66" s="6">
        <f t="shared" si="20"/>
        <v>24</v>
      </c>
      <c r="AG66" s="6">
        <f t="shared" si="21"/>
        <v>37</v>
      </c>
      <c r="AH66" s="6" t="str">
        <f t="shared" si="22"/>
        <v>D</v>
      </c>
      <c r="AI66" s="6">
        <f t="shared" si="23"/>
        <v>1</v>
      </c>
      <c r="AJ66" s="6"/>
      <c r="AK66" s="6">
        <v>63</v>
      </c>
      <c r="AL66" s="174">
        <v>15</v>
      </c>
      <c r="AM66" s="174">
        <v>33</v>
      </c>
      <c r="AN66" s="6">
        <f t="shared" si="24"/>
        <v>15</v>
      </c>
      <c r="AO66" s="6">
        <f t="shared" si="45"/>
        <v>33</v>
      </c>
      <c r="AP66" s="6">
        <f t="shared" si="25"/>
        <v>48</v>
      </c>
      <c r="AQ66" s="6" t="str">
        <f t="shared" si="26"/>
        <v>C</v>
      </c>
      <c r="AR66" s="6">
        <f t="shared" si="27"/>
        <v>2</v>
      </c>
      <c r="AS66" s="6"/>
      <c r="AT66" s="146">
        <v>63</v>
      </c>
      <c r="AU66" s="176">
        <v>19</v>
      </c>
      <c r="AV66" s="176">
        <v>26</v>
      </c>
      <c r="AW66" s="134">
        <f t="shared" si="28"/>
        <v>19</v>
      </c>
      <c r="AX66" s="6">
        <f t="shared" si="29"/>
        <v>26</v>
      </c>
      <c r="AY66" s="6">
        <f t="shared" si="30"/>
        <v>45</v>
      </c>
      <c r="AZ66" s="6" t="str">
        <f t="shared" si="31"/>
        <v>C</v>
      </c>
      <c r="BA66" s="6">
        <f t="shared" si="32"/>
        <v>2</v>
      </c>
      <c r="BB66" s="6"/>
      <c r="BC66" s="6">
        <v>63</v>
      </c>
      <c r="BD66" s="193">
        <v>11</v>
      </c>
      <c r="BE66" s="193">
        <v>13</v>
      </c>
      <c r="BF66" s="193">
        <v>15</v>
      </c>
      <c r="BG66" s="6">
        <f t="shared" si="33"/>
        <v>11</v>
      </c>
      <c r="BH66" s="6">
        <f t="shared" si="34"/>
        <v>13</v>
      </c>
      <c r="BI66" s="6">
        <f t="shared" si="35"/>
        <v>15</v>
      </c>
      <c r="BJ66" s="6">
        <f t="shared" si="36"/>
        <v>39</v>
      </c>
      <c r="BK66" s="6" t="str">
        <f t="shared" si="37"/>
        <v>F</v>
      </c>
      <c r="BL66" s="6" t="str">
        <f t="shared" si="38"/>
        <v>F</v>
      </c>
      <c r="BM66" s="6"/>
      <c r="BN66" s="11" t="str">
        <f t="shared" si="39"/>
        <v>যুক্তিবিদ্যা</v>
      </c>
      <c r="BO66" s="195">
        <v>2</v>
      </c>
      <c r="BP66" s="195">
        <v>63</v>
      </c>
      <c r="BQ66" s="113">
        <f t="shared" ref="BQ66:BR66" si="106">IF(BP66="","Abs.",BP66)</f>
        <v>63</v>
      </c>
      <c r="BR66" s="6">
        <f t="shared" si="106"/>
        <v>63</v>
      </c>
      <c r="BS66" s="6" t="str">
        <f t="shared" si="41"/>
        <v>A-</v>
      </c>
      <c r="BT66" s="6">
        <f t="shared" si="42"/>
        <v>3.5</v>
      </c>
    </row>
    <row r="67" spans="1:72" customFormat="1">
      <c r="A67" s="197">
        <v>64</v>
      </c>
      <c r="B67" s="6"/>
      <c r="C67" s="6">
        <v>64</v>
      </c>
      <c r="D67" s="171">
        <v>14</v>
      </c>
      <c r="E67" s="171">
        <v>42</v>
      </c>
      <c r="F67" s="6">
        <f t="shared" si="6"/>
        <v>14</v>
      </c>
      <c r="G67" s="6">
        <f t="shared" si="7"/>
        <v>42</v>
      </c>
      <c r="H67" s="6">
        <f t="shared" si="8"/>
        <v>56</v>
      </c>
      <c r="I67" s="6" t="str">
        <f t="shared" si="9"/>
        <v>B</v>
      </c>
      <c r="J67" s="6">
        <f t="shared" si="10"/>
        <v>3</v>
      </c>
      <c r="K67" s="104"/>
      <c r="L67" s="6">
        <v>64</v>
      </c>
      <c r="M67" s="172">
        <v>33</v>
      </c>
      <c r="N67" s="113">
        <f t="shared" si="11"/>
        <v>33</v>
      </c>
      <c r="O67" s="6">
        <f t="shared" si="12"/>
        <v>33</v>
      </c>
      <c r="P67" s="6" t="str">
        <f t="shared" si="13"/>
        <v>D</v>
      </c>
      <c r="Q67" s="6">
        <f t="shared" si="14"/>
        <v>1</v>
      </c>
      <c r="R67" s="117"/>
      <c r="S67" s="6">
        <v>64</v>
      </c>
      <c r="T67" s="173">
        <v>7</v>
      </c>
      <c r="U67" s="173">
        <v>27</v>
      </c>
      <c r="V67" s="6">
        <f t="shared" si="15"/>
        <v>7</v>
      </c>
      <c r="W67" s="6">
        <f t="shared" si="44"/>
        <v>27</v>
      </c>
      <c r="X67" s="6">
        <f t="shared" si="16"/>
        <v>34</v>
      </c>
      <c r="Y67" s="6" t="str">
        <f t="shared" si="17"/>
        <v>F</v>
      </c>
      <c r="Z67" s="6" t="str">
        <f t="shared" si="18"/>
        <v>F</v>
      </c>
      <c r="AA67" s="6"/>
      <c r="AB67" s="6">
        <v>64</v>
      </c>
      <c r="AC67">
        <v>13</v>
      </c>
      <c r="AD67">
        <v>17</v>
      </c>
      <c r="AE67" s="6">
        <f t="shared" si="19"/>
        <v>13</v>
      </c>
      <c r="AF67" s="6">
        <f t="shared" si="20"/>
        <v>17</v>
      </c>
      <c r="AG67" s="6">
        <f t="shared" si="21"/>
        <v>30</v>
      </c>
      <c r="AH67" s="6" t="str">
        <f t="shared" si="22"/>
        <v>F</v>
      </c>
      <c r="AI67" s="6" t="str">
        <f t="shared" si="23"/>
        <v>F</v>
      </c>
      <c r="AJ67" s="6"/>
      <c r="AK67" s="6">
        <v>64</v>
      </c>
      <c r="AL67" s="174">
        <v>15</v>
      </c>
      <c r="AM67" s="174">
        <v>35</v>
      </c>
      <c r="AN67" s="6">
        <f t="shared" si="24"/>
        <v>15</v>
      </c>
      <c r="AO67" s="6">
        <f t="shared" si="45"/>
        <v>35</v>
      </c>
      <c r="AP67" s="6">
        <f t="shared" si="25"/>
        <v>50</v>
      </c>
      <c r="AQ67" s="6" t="str">
        <f t="shared" si="26"/>
        <v>B</v>
      </c>
      <c r="AR67" s="6">
        <f t="shared" si="27"/>
        <v>3</v>
      </c>
      <c r="AS67" s="6"/>
      <c r="AT67" s="146">
        <v>64</v>
      </c>
      <c r="AU67" s="176">
        <v>15</v>
      </c>
      <c r="AV67" s="176">
        <v>4</v>
      </c>
      <c r="AW67" s="134">
        <f t="shared" si="28"/>
        <v>15</v>
      </c>
      <c r="AX67" s="6">
        <f t="shared" si="29"/>
        <v>4</v>
      </c>
      <c r="AY67" s="6">
        <f t="shared" si="30"/>
        <v>19</v>
      </c>
      <c r="AZ67" s="6" t="str">
        <f t="shared" si="31"/>
        <v>F</v>
      </c>
      <c r="BA67" s="6" t="str">
        <f t="shared" si="32"/>
        <v>F</v>
      </c>
      <c r="BB67" s="6"/>
      <c r="BC67" s="6">
        <v>64</v>
      </c>
      <c r="BD67" s="193">
        <v>10</v>
      </c>
      <c r="BE67" s="193">
        <v>13</v>
      </c>
      <c r="BF67" s="193">
        <v>18</v>
      </c>
      <c r="BG67" s="6">
        <f t="shared" si="33"/>
        <v>10</v>
      </c>
      <c r="BH67" s="6">
        <f t="shared" si="34"/>
        <v>13</v>
      </c>
      <c r="BI67" s="6">
        <f t="shared" si="35"/>
        <v>18</v>
      </c>
      <c r="BJ67" s="6">
        <f t="shared" si="36"/>
        <v>41</v>
      </c>
      <c r="BK67" s="6" t="str">
        <f t="shared" si="37"/>
        <v>F</v>
      </c>
      <c r="BL67" s="6" t="str">
        <f t="shared" si="38"/>
        <v>F</v>
      </c>
      <c r="BM67" s="6"/>
      <c r="BN67" s="11" t="str">
        <f t="shared" si="39"/>
        <v>যুক্তিবিদ্যা</v>
      </c>
      <c r="BO67" s="195">
        <v>2</v>
      </c>
      <c r="BP67" s="195">
        <v>64</v>
      </c>
      <c r="BQ67" s="113">
        <f t="shared" ref="BQ67:BR67" si="107">IF(BP67="","Abs.",BP67)</f>
        <v>64</v>
      </c>
      <c r="BR67" s="6">
        <f t="shared" si="107"/>
        <v>64</v>
      </c>
      <c r="BS67" s="6" t="str">
        <f t="shared" si="41"/>
        <v>A-</v>
      </c>
      <c r="BT67" s="6">
        <f t="shared" si="42"/>
        <v>3.5</v>
      </c>
    </row>
    <row r="68" spans="1:72" customFormat="1">
      <c r="A68" s="197">
        <v>65</v>
      </c>
      <c r="B68" s="6"/>
      <c r="C68" s="6">
        <v>65</v>
      </c>
      <c r="D68" s="171">
        <v>12</v>
      </c>
      <c r="E68" s="171">
        <v>39</v>
      </c>
      <c r="F68" s="6">
        <f t="shared" si="6"/>
        <v>12</v>
      </c>
      <c r="G68" s="6">
        <f t="shared" si="7"/>
        <v>39</v>
      </c>
      <c r="H68" s="6">
        <f t="shared" si="8"/>
        <v>51</v>
      </c>
      <c r="I68" s="6" t="str">
        <f t="shared" si="9"/>
        <v>B</v>
      </c>
      <c r="J68" s="6">
        <f t="shared" si="10"/>
        <v>3</v>
      </c>
      <c r="K68" s="104"/>
      <c r="L68" s="6">
        <v>65</v>
      </c>
      <c r="M68" s="172">
        <v>34</v>
      </c>
      <c r="N68" s="113">
        <f t="shared" si="11"/>
        <v>34</v>
      </c>
      <c r="O68" s="6">
        <f t="shared" si="12"/>
        <v>34</v>
      </c>
      <c r="P68" s="6" t="str">
        <f t="shared" si="13"/>
        <v>D</v>
      </c>
      <c r="Q68" s="6">
        <f t="shared" si="14"/>
        <v>1</v>
      </c>
      <c r="R68" s="117"/>
      <c r="S68" s="6">
        <v>65</v>
      </c>
      <c r="T68" s="173">
        <v>7</v>
      </c>
      <c r="U68" s="173">
        <v>16</v>
      </c>
      <c r="V68" s="6">
        <f t="shared" si="15"/>
        <v>7</v>
      </c>
      <c r="W68" s="6">
        <f t="shared" si="44"/>
        <v>16</v>
      </c>
      <c r="X68" s="6">
        <f t="shared" si="16"/>
        <v>23</v>
      </c>
      <c r="Y68" s="6" t="str">
        <f t="shared" si="17"/>
        <v>F</v>
      </c>
      <c r="Z68" s="6" t="str">
        <f t="shared" si="18"/>
        <v>F</v>
      </c>
      <c r="AA68" s="6"/>
      <c r="AB68" s="6">
        <v>65</v>
      </c>
      <c r="AC68">
        <v>11</v>
      </c>
      <c r="AD68">
        <v>11</v>
      </c>
      <c r="AE68" s="6">
        <f t="shared" si="19"/>
        <v>11</v>
      </c>
      <c r="AF68" s="6">
        <f t="shared" si="20"/>
        <v>11</v>
      </c>
      <c r="AG68" s="6">
        <f t="shared" si="21"/>
        <v>22</v>
      </c>
      <c r="AH68" s="6" t="str">
        <f t="shared" si="22"/>
        <v>F</v>
      </c>
      <c r="AI68" s="6" t="str">
        <f t="shared" si="23"/>
        <v>F</v>
      </c>
      <c r="AJ68" s="6"/>
      <c r="AK68" s="6">
        <v>65</v>
      </c>
      <c r="AL68" s="174">
        <v>14</v>
      </c>
      <c r="AM68" s="174">
        <v>24</v>
      </c>
      <c r="AN68" s="6">
        <f t="shared" si="24"/>
        <v>14</v>
      </c>
      <c r="AO68" s="6">
        <f t="shared" si="45"/>
        <v>24</v>
      </c>
      <c r="AP68" s="6">
        <f t="shared" si="25"/>
        <v>38</v>
      </c>
      <c r="AQ68" s="6" t="str">
        <f t="shared" si="26"/>
        <v>D</v>
      </c>
      <c r="AR68" s="6">
        <f t="shared" si="27"/>
        <v>1</v>
      </c>
      <c r="AS68" s="6"/>
      <c r="AT68" s="146">
        <v>65</v>
      </c>
      <c r="AU68" s="176">
        <v>16</v>
      </c>
      <c r="AV68" s="176">
        <v>1</v>
      </c>
      <c r="AW68" s="134">
        <f t="shared" si="28"/>
        <v>16</v>
      </c>
      <c r="AX68" s="6">
        <f t="shared" si="29"/>
        <v>1</v>
      </c>
      <c r="AY68" s="6">
        <f t="shared" si="30"/>
        <v>17</v>
      </c>
      <c r="AZ68" s="6" t="str">
        <f t="shared" si="31"/>
        <v>F</v>
      </c>
      <c r="BA68" s="6" t="str">
        <f t="shared" si="32"/>
        <v>F</v>
      </c>
      <c r="BB68" s="6"/>
      <c r="BC68" s="6">
        <v>65</v>
      </c>
      <c r="BD68" s="193">
        <v>8</v>
      </c>
      <c r="BE68" s="193">
        <v>10</v>
      </c>
      <c r="BF68" s="193">
        <v>15</v>
      </c>
      <c r="BG68" s="6">
        <f t="shared" si="33"/>
        <v>8</v>
      </c>
      <c r="BH68" s="6">
        <f t="shared" si="34"/>
        <v>10</v>
      </c>
      <c r="BI68" s="6">
        <f t="shared" si="35"/>
        <v>15</v>
      </c>
      <c r="BJ68" s="6">
        <f t="shared" si="36"/>
        <v>33</v>
      </c>
      <c r="BK68" s="6" t="str">
        <f t="shared" si="37"/>
        <v>F</v>
      </c>
      <c r="BL68" s="6" t="str">
        <f t="shared" si="38"/>
        <v>F</v>
      </c>
      <c r="BM68" s="6"/>
      <c r="BN68" s="11" t="str">
        <f t="shared" si="39"/>
        <v>যুক্তিবিদ্যা</v>
      </c>
      <c r="BO68" s="195">
        <v>2</v>
      </c>
      <c r="BP68" s="195">
        <v>65</v>
      </c>
      <c r="BQ68" s="113">
        <f t="shared" ref="BQ68:BR68" si="108">IF(BP68="","Abs.",BP68)</f>
        <v>65</v>
      </c>
      <c r="BR68" s="6">
        <f t="shared" si="108"/>
        <v>65</v>
      </c>
      <c r="BS68" s="6" t="str">
        <f t="shared" si="41"/>
        <v>A-</v>
      </c>
      <c r="BT68" s="6">
        <f t="shared" si="42"/>
        <v>3.5</v>
      </c>
    </row>
    <row r="69" spans="1:72" customFormat="1">
      <c r="A69" s="197">
        <v>66</v>
      </c>
      <c r="B69" s="6"/>
      <c r="C69" s="6">
        <v>66</v>
      </c>
      <c r="D69" s="171">
        <v>13</v>
      </c>
      <c r="E69" s="171">
        <v>56</v>
      </c>
      <c r="F69" s="6">
        <f t="shared" ref="F69:F132" si="109">IF(D69&gt;20,"N/A",IF(D69="","Abs.",D69))</f>
        <v>13</v>
      </c>
      <c r="G69" s="6">
        <f t="shared" ref="G69:G132" si="110">IF(E69&gt;80,"N/A",IF(E69="","Abs.",E69))</f>
        <v>56</v>
      </c>
      <c r="H69" s="6">
        <f t="shared" ref="H69:H132" si="111">IFERROR(IF(D69="","Abs.",IF(E69="","Abs.",(F69+G69))),"Abs.")</f>
        <v>69</v>
      </c>
      <c r="I69" s="6" t="str">
        <f t="shared" ref="I69:I132" si="112">IF(H69="N/A","N/A",IF(D69="","Abs.",IF(E69="","Abs.",IF(F69&lt;7,"F",IF(G69&lt;26,"F",IF(H69&lt;=39,"D",IF(H69&lt;=49,"C",IF(H69&lt;=59,"B",IF(H69&lt;=69,"A-",IF(H69&lt;=79,"A",IF(H69&gt;=80,"A+")))))))))))</f>
        <v>A-</v>
      </c>
      <c r="J69" s="6">
        <f t="shared" ref="J69:J132" si="113">IF(I69="N/A","N/A",IF(D69="","Abs.",IF(E69="","Abs.",IF(F69&lt;7,"F",IF(F69="","Abs.",IF(G69&lt;26,"F",IF(H69&lt;=39,1,IF(H69&lt;=49,2,IF(H69&lt;=59,3,IF(H69&lt;=69,3.5,IF(H69&lt;=79,4,IF(H69&gt;=80,5))))))))))))</f>
        <v>3.5</v>
      </c>
      <c r="K69" s="104"/>
      <c r="L69" s="6">
        <v>66</v>
      </c>
      <c r="M69" s="172">
        <v>40</v>
      </c>
      <c r="N69" s="113">
        <f t="shared" ref="N69:N132" si="114">IF(M69="","Abs.",M69)</f>
        <v>40</v>
      </c>
      <c r="O69" s="6">
        <f t="shared" ref="O69:O132" si="115">IF(N69="","Abs.",N69)</f>
        <v>40</v>
      </c>
      <c r="P69" s="6" t="str">
        <f t="shared" ref="P69:P132" si="116">IF(M69="","Abs.",IF(N69&lt;33,"F",IF(O69&lt;=39,"D",IF(O69&lt;=49,"C",IF(O69&lt;=59,"B",IF(O69&lt;=69,"A-",IF(O69&lt;=79,"A",IF(O69&gt;=80,"A+"))))))))</f>
        <v>C</v>
      </c>
      <c r="Q69" s="6">
        <f t="shared" ref="Q69:Q132" si="117">IF(M69="","Abs.",IF(N69&lt;33,"F",IF(O69&lt;=39,1,IF(O69&lt;=49,2,IF(O69&lt;=59,3,IF(O69&lt;=69,3.5,IF(O69&lt;=79,4,IF(O69&gt;=80,5))))))))</f>
        <v>2</v>
      </c>
      <c r="R69" s="117"/>
      <c r="S69" s="6">
        <v>66</v>
      </c>
      <c r="T69" s="173">
        <v>16</v>
      </c>
      <c r="U69" s="173">
        <v>45</v>
      </c>
      <c r="V69" s="6">
        <f t="shared" ref="V69:V132" si="118">IF(T69&gt;40,"N/A",IF(T69="","Abs.",T69))</f>
        <v>16</v>
      </c>
      <c r="W69" s="6">
        <f t="shared" si="44"/>
        <v>45</v>
      </c>
      <c r="X69" s="6">
        <f t="shared" ref="X69:X132" si="119">IFERROR(IF(T69="","Abs.",IF(U69="","Abs.",(V69+W69))),"N/A")</f>
        <v>61</v>
      </c>
      <c r="Y69" s="6" t="str">
        <f t="shared" ref="Y69:Y132" si="120">IF(X69="N/A","N/A",IF(T69="","Abs.",IF(U69="","Abs.",IF(V69&lt;10,"F",IF(W69&lt;23,"F",IF(X69&lt;=39,"D",IF(X69&lt;=49,"C",IF(X69&lt;=59,"B",IF(X69&lt;=69,"A-",IF(X69&lt;=79,"A",IF(X69&gt;=80,"A+")))))))))))</f>
        <v>A-</v>
      </c>
      <c r="Z69" s="6">
        <f t="shared" ref="Z69:Z132" si="121">IF(Y69="N/A","N/A",IF(T69="","Abs.",IF(U69="","Abs.",IF(V69&lt;10,"F",IF(V69="","Abs.",IF(W69&lt;23,"F",IF(X69&lt;=39,1,IF(X69&lt;=49,2,IF(X69&lt;=59,3,IF(X69&lt;=69,3.5,IF(X69&lt;=79,4,IF(X69&gt;=80,5))))))))))))</f>
        <v>3.5</v>
      </c>
      <c r="AA69" s="6"/>
      <c r="AB69" s="6">
        <v>66</v>
      </c>
      <c r="AC69">
        <v>16</v>
      </c>
      <c r="AD69">
        <v>42</v>
      </c>
      <c r="AE69" s="6">
        <f t="shared" ref="AE69:AE132" si="122">IF(AC69&gt;40,"N/A",IF(AC69="","Abs.",AC69))</f>
        <v>16</v>
      </c>
      <c r="AF69" s="6">
        <f t="shared" ref="AF69:AF132" si="123">IF(AD69&gt;60,"N/A",IF(AD69="","Abs.",AD69))</f>
        <v>42</v>
      </c>
      <c r="AG69" s="6">
        <f t="shared" ref="AG69:AG132" si="124">IFERROR(IF(AC69="","Abs.",IF(AD69="","Abs.",(AE69+AF69))),"N/A")</f>
        <v>58</v>
      </c>
      <c r="AH69" s="6" t="str">
        <f t="shared" ref="AH69:AH132" si="125">IF(AG69="N/A","N/A",IF(AC69="","Abs.",IF(AD69="","Abs.",IF(AE69&lt;10,"F",IF(AF69&lt;23,"F",IF(AG69&lt;=39,"D",IF(AG69&lt;=49,"C",IF(AG69&lt;=59,"B",IF(AG69&lt;=69,"A-",IF(AG69&lt;=79,"A",IF(AG69&gt;=80,"A+")))))))))))</f>
        <v>B</v>
      </c>
      <c r="AI69" s="6">
        <f t="shared" ref="AI69:AI132" si="126">IF(AH69="N/A","N/A",IF(AC69="","Abs.",IF(AD69="","Abs.",IF(AE69&lt;10,"F",IF(AE69="","Abs.",IF(AF69&lt;23,"F",IF(AG69&lt;=39,1,IF(AG69&lt;=49,2,IF(AG69&lt;=59,3,IF(AG69&lt;=69,3.5,IF(AG69&lt;=79,4,IF(AG69&gt;=80,5))))))))))))</f>
        <v>3</v>
      </c>
      <c r="AJ69" s="6"/>
      <c r="AK69" s="6">
        <v>66</v>
      </c>
      <c r="AL69" s="174">
        <v>19</v>
      </c>
      <c r="AM69" s="174">
        <v>45</v>
      </c>
      <c r="AN69" s="6">
        <f t="shared" ref="AN69:AN132" si="127">IF(AL69&gt;40,"N/A",IF(AL69="","Abs.",AL69))</f>
        <v>19</v>
      </c>
      <c r="AO69" s="6">
        <f t="shared" si="45"/>
        <v>45</v>
      </c>
      <c r="AP69" s="6">
        <f t="shared" ref="AP69:AP132" si="128">IFERROR(IF(AL69="","Abs.",IF(AM69="","Abs.",(AN69+AO69))),"N/A")</f>
        <v>64</v>
      </c>
      <c r="AQ69" s="6" t="str">
        <f t="shared" ref="AQ69:AQ132" si="129">IF(AP69="N/A","N/A",IF(AL69="","Abs.",IF(AM69="","Abs.",IF(AN69&lt;10,"F",IF(AO69&lt;23,"F",IF(AP69&lt;=39,"D",IF(AP69&lt;=49,"C",IF(AP69&lt;=59,"B",IF(AP69&lt;=69,"A-",IF(AP69&lt;=79,"A",IF(AP69&gt;=80,"A+")))))))))))</f>
        <v>A-</v>
      </c>
      <c r="AR69" s="6">
        <f t="shared" ref="AR69:AR132" si="130">IF(AQ69="N/A","N/A",IF(AL69="","Abs.",IF(AM69="","Abs.",IF(AN69&lt;10,"F",IF(AN69="","Abs.",IF(AO69&lt;23,"F",IF(AP69&lt;=39,1,IF(AP69&lt;=49,2,IF(AP69&lt;=59,3,IF(AP69&lt;=69,3.5,IF(AP69&lt;=79,4,IF(AP69&gt;=80,5))))))))))))</f>
        <v>3.5</v>
      </c>
      <c r="AS69" s="6"/>
      <c r="AT69" s="146">
        <v>66</v>
      </c>
      <c r="AU69" s="176">
        <v>25</v>
      </c>
      <c r="AV69" s="176">
        <v>42</v>
      </c>
      <c r="AW69" s="134">
        <f t="shared" ref="AW69:AW132" si="131">IF(AU69&gt;40,"N/A",IF(AU69="","Abs.",AU69))</f>
        <v>25</v>
      </c>
      <c r="AX69" s="6">
        <f t="shared" ref="AX69:AX132" si="132">IF(AV69&gt;70,"N/A",IF(AV69="","Abs.",AV69))</f>
        <v>42</v>
      </c>
      <c r="AY69" s="6">
        <f t="shared" ref="AY69:AY132" si="133">IFERROR(IF(AU69="","Abs.",IF(AV69="","Abs.",(AW69+AX69))),"N/A")</f>
        <v>67</v>
      </c>
      <c r="AZ69" s="6" t="str">
        <f t="shared" ref="AZ69:AZ132" si="134">IF(AY69="N/A","N/A",IF(AU69="","Abs.",IF(AV69="","Abs.",IF(AW69&lt;10,"F",IF(AX69&lt;23,"F",IF(AY69&lt;=39,"D",IF(AY69&lt;=49,"C",IF(AY69&lt;=59,"B",IF(AY69&lt;=69,"A-",IF(AY69&lt;=79,"A",IF(AY69&gt;=80,"A+")))))))))))</f>
        <v>A-</v>
      </c>
      <c r="BA69" s="6">
        <f t="shared" ref="BA69:BA132" si="135">IF(AZ69="N/A","N/A",IF(AU69="","Abs.",IF(AV69="","Abs.",IF(AW69&lt;10,"F",IF(AW69="","Abs.",IF(AX69&lt;23,"F",IF(AY69&lt;=39,1,IF(AY69&lt;=49,2,IF(AY69&lt;=59,3,IF(AY69&lt;=69,3.5,IF(AY69&lt;=79,4,IF(AY69&gt;=80,5))))))))))))</f>
        <v>3.5</v>
      </c>
      <c r="BB69" s="6"/>
      <c r="BC69" s="6">
        <v>66</v>
      </c>
      <c r="BD69" s="193">
        <v>14</v>
      </c>
      <c r="BE69" s="193">
        <v>30</v>
      </c>
      <c r="BF69" s="193">
        <v>15</v>
      </c>
      <c r="BG69" s="6">
        <f t="shared" ref="BG69:BG132" si="136">IF(BD69&gt;25,"N/A",IF(BD69="","Abs.",BD69))</f>
        <v>14</v>
      </c>
      <c r="BH69" s="6">
        <f t="shared" ref="BH69:BH132" si="137">IF(BE69&gt;50,"N/A",IF(BE69="","Abs.",BE69))</f>
        <v>30</v>
      </c>
      <c r="BI69" s="6">
        <f t="shared" ref="BI69:BI132" si="138">IF(BF69&gt;25,"N/A",IF(BF69="","Abs.",BF69))</f>
        <v>15</v>
      </c>
      <c r="BJ69" s="6">
        <f t="shared" ref="BJ69:BJ132" si="139">IFERROR(IF(BD69="","Abs.",IF(BE69="","Abs.",IF(BF69="","Abs.",(BG69+BH69+BI69)))),"Abs.")</f>
        <v>59</v>
      </c>
      <c r="BK69" s="6" t="str">
        <f t="shared" ref="BK69:BK132" si="140">IF(BJ69="Abs","Abs.",IF(BD69="","Abs.",IF(BE69="","Abs.",IF(BF69="","Abs.",IF(BG69&lt;8,"F",IF(BH69&lt;17,"F",IF(BI69&lt;8,"F",IF(BJ69&lt;=39,"D",IF(BJ69&lt;=49,"C",IF(BJ69&lt;=59,"B",IF(BJ69&lt;=69,"A-",IF(BJ69&lt;=79,"A",IF(BJ69&gt;=80,"A+")))))))))))))</f>
        <v>B</v>
      </c>
      <c r="BL69" s="6">
        <f t="shared" ref="BL69:BL132" si="141">IF(BK69="Abs.","Abs.",IF(BK69="F","F",IF(BD69="","Abs.",IF(BE69="","Abs.",IF(BF69="","Abs.",IF(BG69="","Abs.",IF(BG69&lt;8,"F",IF(BH69&lt;17,"F",IF(BJ69&lt;=39,1,IF(BJ69&lt;=49,2,IF(BJ69&lt;=59,3,IF(BJ69&lt;=69,3.5,IF(BJ69&lt;=79,4,IF(BJ69&gt;=80,5))))))))))))))</f>
        <v>3</v>
      </c>
      <c r="BM69" s="6"/>
      <c r="BN69" s="11" t="str">
        <f t="shared" ref="BN69:BN132" si="142">IF(BO69=1,"ইসলামের ইতিহাস","যুক্তিবিদ্যা")</f>
        <v>যুক্তিবিদ্যা</v>
      </c>
      <c r="BO69" s="195">
        <v>2</v>
      </c>
      <c r="BP69" s="195">
        <v>66</v>
      </c>
      <c r="BQ69" s="113">
        <f t="shared" ref="BQ69:BR69" si="143">IF(BP69="","Abs.",BP69)</f>
        <v>66</v>
      </c>
      <c r="BR69" s="6">
        <f t="shared" si="143"/>
        <v>66</v>
      </c>
      <c r="BS69" s="6" t="str">
        <f t="shared" ref="BS69:BS132" si="144">IF(BP69="","Abs.",IF(BQ69&lt;33,"F",IF(BR69&lt;=39,"D",IF(BR69&lt;=49,"C",IF(BR69&lt;=59,"B",IF(BR69&lt;=69,"A-",IF(BR69&lt;=79,"A",IF(BR69&gt;=80,"A+"))))))))</f>
        <v>A-</v>
      </c>
      <c r="BT69" s="6">
        <f t="shared" ref="BT69:BT132" si="145">IF(BP69="","Abs.",IF(BQ69&lt;33,"F",IF(BR69&lt;=39,1,IF(BR69&lt;=49,2,IF(BR69&lt;=59,3,IF(BR69&lt;=69,3.5,IF(BR69&lt;=79,4,IF(BR69&gt;=80,5))))))))</f>
        <v>3.5</v>
      </c>
    </row>
    <row r="70" spans="1:72" customFormat="1">
      <c r="A70" s="197">
        <v>67</v>
      </c>
      <c r="B70" s="6"/>
      <c r="C70" s="6">
        <v>67</v>
      </c>
      <c r="D70" s="171">
        <v>12</v>
      </c>
      <c r="E70" s="171">
        <v>44</v>
      </c>
      <c r="F70" s="6">
        <f t="shared" si="109"/>
        <v>12</v>
      </c>
      <c r="G70" s="6">
        <f t="shared" si="110"/>
        <v>44</v>
      </c>
      <c r="H70" s="6">
        <f t="shared" si="111"/>
        <v>56</v>
      </c>
      <c r="I70" s="6" t="str">
        <f t="shared" si="112"/>
        <v>B</v>
      </c>
      <c r="J70" s="6">
        <f t="shared" si="113"/>
        <v>3</v>
      </c>
      <c r="K70" s="104"/>
      <c r="L70" s="6">
        <v>67</v>
      </c>
      <c r="M70" s="172">
        <v>41</v>
      </c>
      <c r="N70" s="113">
        <f t="shared" si="114"/>
        <v>41</v>
      </c>
      <c r="O70" s="6">
        <f t="shared" si="115"/>
        <v>41</v>
      </c>
      <c r="P70" s="6" t="str">
        <f t="shared" si="116"/>
        <v>C</v>
      </c>
      <c r="Q70" s="6">
        <f t="shared" si="117"/>
        <v>2</v>
      </c>
      <c r="R70" s="117"/>
      <c r="S70" s="6">
        <v>67</v>
      </c>
      <c r="T70" s="173">
        <v>7</v>
      </c>
      <c r="U70" s="173">
        <v>23</v>
      </c>
      <c r="V70" s="6">
        <f t="shared" si="118"/>
        <v>7</v>
      </c>
      <c r="W70" s="6">
        <f t="shared" ref="W70:W133" si="146">IF(U70&gt;70,"N/A",IF(U70="","Abs.",U70))</f>
        <v>23</v>
      </c>
      <c r="X70" s="6">
        <f t="shared" si="119"/>
        <v>30</v>
      </c>
      <c r="Y70" s="6" t="str">
        <f t="shared" si="120"/>
        <v>F</v>
      </c>
      <c r="Z70" s="6" t="str">
        <f t="shared" si="121"/>
        <v>F</v>
      </c>
      <c r="AA70" s="6"/>
      <c r="AB70" s="6">
        <v>67</v>
      </c>
      <c r="AC70">
        <v>14</v>
      </c>
      <c r="AD70">
        <v>16</v>
      </c>
      <c r="AE70" s="6">
        <f t="shared" si="122"/>
        <v>14</v>
      </c>
      <c r="AF70" s="6">
        <f t="shared" si="123"/>
        <v>16</v>
      </c>
      <c r="AG70" s="6">
        <f t="shared" si="124"/>
        <v>30</v>
      </c>
      <c r="AH70" s="6" t="str">
        <f t="shared" si="125"/>
        <v>F</v>
      </c>
      <c r="AI70" s="6" t="str">
        <f t="shared" si="126"/>
        <v>F</v>
      </c>
      <c r="AJ70" s="6"/>
      <c r="AK70" s="6">
        <v>67</v>
      </c>
      <c r="AL70" s="174">
        <v>17</v>
      </c>
      <c r="AM70" s="174">
        <v>22</v>
      </c>
      <c r="AN70" s="6">
        <f t="shared" si="127"/>
        <v>17</v>
      </c>
      <c r="AO70" s="6">
        <f t="shared" ref="AO70:AO133" si="147">IF(AM70&gt;70,"N/A",IF(AM70="","Abs.",AM70))</f>
        <v>22</v>
      </c>
      <c r="AP70" s="6">
        <f t="shared" si="128"/>
        <v>39</v>
      </c>
      <c r="AQ70" s="6" t="str">
        <f t="shared" si="129"/>
        <v>F</v>
      </c>
      <c r="AR70" s="6" t="str">
        <f t="shared" si="130"/>
        <v>F</v>
      </c>
      <c r="AS70" s="6"/>
      <c r="AT70" s="146">
        <v>67</v>
      </c>
      <c r="AU70" s="176">
        <v>12</v>
      </c>
      <c r="AV70" s="176">
        <v>17</v>
      </c>
      <c r="AW70" s="134">
        <f t="shared" si="131"/>
        <v>12</v>
      </c>
      <c r="AX70" s="6">
        <f t="shared" si="132"/>
        <v>17</v>
      </c>
      <c r="AY70" s="6">
        <f t="shared" si="133"/>
        <v>29</v>
      </c>
      <c r="AZ70" s="6" t="str">
        <f t="shared" si="134"/>
        <v>F</v>
      </c>
      <c r="BA70" s="6" t="str">
        <f t="shared" si="135"/>
        <v>F</v>
      </c>
      <c r="BB70" s="6"/>
      <c r="BC70" s="6">
        <v>67</v>
      </c>
      <c r="BD70" s="193">
        <v>11</v>
      </c>
      <c r="BE70" s="193">
        <v>28</v>
      </c>
      <c r="BF70" s="193">
        <v>15</v>
      </c>
      <c r="BG70" s="6">
        <f t="shared" si="136"/>
        <v>11</v>
      </c>
      <c r="BH70" s="6">
        <f t="shared" si="137"/>
        <v>28</v>
      </c>
      <c r="BI70" s="6">
        <f t="shared" si="138"/>
        <v>15</v>
      </c>
      <c r="BJ70" s="6">
        <f t="shared" si="139"/>
        <v>54</v>
      </c>
      <c r="BK70" s="6" t="str">
        <f t="shared" si="140"/>
        <v>B</v>
      </c>
      <c r="BL70" s="6">
        <f t="shared" si="141"/>
        <v>3</v>
      </c>
      <c r="BM70" s="6"/>
      <c r="BN70" s="11" t="str">
        <f t="shared" si="142"/>
        <v>যুক্তিবিদ্যা</v>
      </c>
      <c r="BO70" s="195">
        <v>2</v>
      </c>
      <c r="BP70" s="195">
        <v>67</v>
      </c>
      <c r="BQ70" s="113">
        <f t="shared" ref="BQ70:BR70" si="148">IF(BP70="","Abs.",BP70)</f>
        <v>67</v>
      </c>
      <c r="BR70" s="6">
        <f t="shared" si="148"/>
        <v>67</v>
      </c>
      <c r="BS70" s="6" t="str">
        <f t="shared" si="144"/>
        <v>A-</v>
      </c>
      <c r="BT70" s="6">
        <f t="shared" si="145"/>
        <v>3.5</v>
      </c>
    </row>
    <row r="71" spans="1:72" customFormat="1">
      <c r="A71" s="197">
        <v>68</v>
      </c>
      <c r="B71" s="6"/>
      <c r="C71" s="6">
        <v>68</v>
      </c>
      <c r="D71" s="171"/>
      <c r="E71" s="171"/>
      <c r="F71" s="6" t="str">
        <f t="shared" si="109"/>
        <v>Abs.</v>
      </c>
      <c r="G71" s="6" t="str">
        <f t="shared" si="110"/>
        <v>Abs.</v>
      </c>
      <c r="H71" s="6" t="str">
        <f t="shared" si="111"/>
        <v>Abs.</v>
      </c>
      <c r="I71" s="6" t="str">
        <f t="shared" si="112"/>
        <v>Abs.</v>
      </c>
      <c r="J71" s="6" t="str">
        <f t="shared" si="113"/>
        <v>Abs.</v>
      </c>
      <c r="K71" s="104"/>
      <c r="L71" s="6">
        <v>68</v>
      </c>
      <c r="M71" s="172"/>
      <c r="N71" s="113" t="str">
        <f t="shared" si="114"/>
        <v>Abs.</v>
      </c>
      <c r="O71" s="6" t="str">
        <f t="shared" si="115"/>
        <v>Abs.</v>
      </c>
      <c r="P71" s="6" t="str">
        <f t="shared" si="116"/>
        <v>Abs.</v>
      </c>
      <c r="Q71" s="6" t="str">
        <f t="shared" si="117"/>
        <v>Abs.</v>
      </c>
      <c r="R71" s="117"/>
      <c r="S71" s="6">
        <v>68</v>
      </c>
      <c r="T71" s="173"/>
      <c r="U71" s="173"/>
      <c r="V71" s="6" t="str">
        <f t="shared" si="118"/>
        <v>Abs.</v>
      </c>
      <c r="W71" s="6" t="str">
        <f t="shared" si="146"/>
        <v>Abs.</v>
      </c>
      <c r="X71" s="6" t="str">
        <f t="shared" si="119"/>
        <v>Abs.</v>
      </c>
      <c r="Y71" s="6" t="str">
        <f t="shared" si="120"/>
        <v>Abs.</v>
      </c>
      <c r="Z71" s="6" t="str">
        <f t="shared" si="121"/>
        <v>Abs.</v>
      </c>
      <c r="AA71" s="6"/>
      <c r="AB71" s="6">
        <v>68</v>
      </c>
      <c r="AE71" s="6" t="str">
        <f t="shared" si="122"/>
        <v>Abs.</v>
      </c>
      <c r="AF71" s="6" t="str">
        <f t="shared" si="123"/>
        <v>Abs.</v>
      </c>
      <c r="AG71" s="6" t="str">
        <f t="shared" si="124"/>
        <v>Abs.</v>
      </c>
      <c r="AH71" s="6" t="str">
        <f t="shared" si="125"/>
        <v>Abs.</v>
      </c>
      <c r="AI71" s="6" t="str">
        <f t="shared" si="126"/>
        <v>Abs.</v>
      </c>
      <c r="AJ71" s="6"/>
      <c r="AK71" s="6">
        <v>68</v>
      </c>
      <c r="AL71" s="174"/>
      <c r="AM71" s="174"/>
      <c r="AN71" s="6" t="str">
        <f t="shared" si="127"/>
        <v>Abs.</v>
      </c>
      <c r="AO71" s="6" t="str">
        <f t="shared" si="147"/>
        <v>Abs.</v>
      </c>
      <c r="AP71" s="6" t="str">
        <f t="shared" si="128"/>
        <v>Abs.</v>
      </c>
      <c r="AQ71" s="6" t="str">
        <f t="shared" si="129"/>
        <v>Abs.</v>
      </c>
      <c r="AR71" s="6" t="str">
        <f t="shared" si="130"/>
        <v>Abs.</v>
      </c>
      <c r="AS71" s="6"/>
      <c r="AT71" s="146">
        <v>68</v>
      </c>
      <c r="AU71" s="177"/>
      <c r="AV71" s="177"/>
      <c r="AW71" s="134" t="str">
        <f t="shared" si="131"/>
        <v>Abs.</v>
      </c>
      <c r="AX71" s="6" t="str">
        <f t="shared" si="132"/>
        <v>Abs.</v>
      </c>
      <c r="AY71" s="6" t="str">
        <f t="shared" si="133"/>
        <v>Abs.</v>
      </c>
      <c r="AZ71" s="6" t="str">
        <f t="shared" si="134"/>
        <v>Abs.</v>
      </c>
      <c r="BA71" s="6" t="str">
        <f t="shared" si="135"/>
        <v>Abs.</v>
      </c>
      <c r="BB71" s="6"/>
      <c r="BC71" s="6">
        <v>68</v>
      </c>
      <c r="BD71" s="193"/>
      <c r="BE71" s="193"/>
      <c r="BF71" s="193"/>
      <c r="BG71" s="6" t="str">
        <f t="shared" si="136"/>
        <v>Abs.</v>
      </c>
      <c r="BH71" s="6" t="str">
        <f t="shared" si="137"/>
        <v>Abs.</v>
      </c>
      <c r="BI71" s="6" t="str">
        <f t="shared" si="138"/>
        <v>Abs.</v>
      </c>
      <c r="BJ71" s="6" t="str">
        <f t="shared" si="139"/>
        <v>Abs.</v>
      </c>
      <c r="BK71" s="6" t="str">
        <f t="shared" si="140"/>
        <v>Abs.</v>
      </c>
      <c r="BL71" s="6" t="str">
        <f t="shared" si="141"/>
        <v>Abs.</v>
      </c>
      <c r="BM71" s="6"/>
      <c r="BN71" s="11" t="str">
        <f t="shared" si="142"/>
        <v>যুক্তিবিদ্যা</v>
      </c>
      <c r="BO71" s="195">
        <v>2</v>
      </c>
      <c r="BP71" s="195">
        <v>68</v>
      </c>
      <c r="BQ71" s="113">
        <f t="shared" ref="BQ71:BR71" si="149">IF(BP71="","Abs.",BP71)</f>
        <v>68</v>
      </c>
      <c r="BR71" s="6">
        <f t="shared" si="149"/>
        <v>68</v>
      </c>
      <c r="BS71" s="6" t="str">
        <f t="shared" si="144"/>
        <v>A-</v>
      </c>
      <c r="BT71" s="6">
        <f t="shared" si="145"/>
        <v>3.5</v>
      </c>
    </row>
    <row r="72" spans="1:72" customFormat="1">
      <c r="A72" s="197">
        <v>69</v>
      </c>
      <c r="B72" s="6"/>
      <c r="C72" s="6">
        <v>69</v>
      </c>
      <c r="D72" s="171">
        <v>8</v>
      </c>
      <c r="E72" s="171">
        <v>33</v>
      </c>
      <c r="F72" s="6">
        <f t="shared" si="109"/>
        <v>8</v>
      </c>
      <c r="G72" s="6">
        <f t="shared" si="110"/>
        <v>33</v>
      </c>
      <c r="H72" s="6">
        <f t="shared" si="111"/>
        <v>41</v>
      </c>
      <c r="I72" s="6" t="str">
        <f t="shared" si="112"/>
        <v>C</v>
      </c>
      <c r="J72" s="6">
        <f t="shared" si="113"/>
        <v>2</v>
      </c>
      <c r="K72" s="104"/>
      <c r="L72" s="6">
        <v>69</v>
      </c>
      <c r="M72" s="172">
        <v>24</v>
      </c>
      <c r="N72" s="113">
        <f t="shared" si="114"/>
        <v>24</v>
      </c>
      <c r="O72" s="6">
        <f t="shared" si="115"/>
        <v>24</v>
      </c>
      <c r="P72" s="6" t="str">
        <f t="shared" si="116"/>
        <v>F</v>
      </c>
      <c r="Q72" s="6" t="str">
        <f t="shared" si="117"/>
        <v>F</v>
      </c>
      <c r="R72" s="117"/>
      <c r="S72" s="6">
        <v>69</v>
      </c>
      <c r="T72" s="173">
        <v>7</v>
      </c>
      <c r="U72" s="173">
        <v>19</v>
      </c>
      <c r="V72" s="6">
        <f t="shared" si="118"/>
        <v>7</v>
      </c>
      <c r="W72" s="6">
        <f t="shared" si="146"/>
        <v>19</v>
      </c>
      <c r="X72" s="6">
        <f t="shared" si="119"/>
        <v>26</v>
      </c>
      <c r="Y72" s="6" t="str">
        <f t="shared" si="120"/>
        <v>F</v>
      </c>
      <c r="Z72" s="6" t="str">
        <f t="shared" si="121"/>
        <v>F</v>
      </c>
      <c r="AA72" s="6"/>
      <c r="AB72" s="6">
        <v>69</v>
      </c>
      <c r="AC72">
        <v>8</v>
      </c>
      <c r="AD72">
        <v>10</v>
      </c>
      <c r="AE72" s="6">
        <f t="shared" si="122"/>
        <v>8</v>
      </c>
      <c r="AF72" s="6">
        <f t="shared" si="123"/>
        <v>10</v>
      </c>
      <c r="AG72" s="6">
        <f t="shared" si="124"/>
        <v>18</v>
      </c>
      <c r="AH72" s="6" t="str">
        <f t="shared" si="125"/>
        <v>F</v>
      </c>
      <c r="AI72" s="6" t="str">
        <f t="shared" si="126"/>
        <v>F</v>
      </c>
      <c r="AJ72" s="6"/>
      <c r="AK72" s="6">
        <v>69</v>
      </c>
      <c r="AL72" s="174">
        <v>17</v>
      </c>
      <c r="AM72" s="174">
        <v>11</v>
      </c>
      <c r="AN72" s="6">
        <f t="shared" si="127"/>
        <v>17</v>
      </c>
      <c r="AO72" s="6">
        <f t="shared" si="147"/>
        <v>11</v>
      </c>
      <c r="AP72" s="6">
        <f t="shared" si="128"/>
        <v>28</v>
      </c>
      <c r="AQ72" s="6" t="str">
        <f t="shared" si="129"/>
        <v>F</v>
      </c>
      <c r="AR72" s="6" t="str">
        <f t="shared" si="130"/>
        <v>F</v>
      </c>
      <c r="AS72" s="6"/>
      <c r="AT72" s="146">
        <v>69</v>
      </c>
      <c r="AU72" s="176">
        <v>11</v>
      </c>
      <c r="AV72" s="176">
        <v>3</v>
      </c>
      <c r="AW72" s="134">
        <f t="shared" si="131"/>
        <v>11</v>
      </c>
      <c r="AX72" s="6">
        <f t="shared" si="132"/>
        <v>3</v>
      </c>
      <c r="AY72" s="6">
        <f t="shared" si="133"/>
        <v>14</v>
      </c>
      <c r="AZ72" s="6" t="str">
        <f t="shared" si="134"/>
        <v>F</v>
      </c>
      <c r="BA72" s="6" t="str">
        <f t="shared" si="135"/>
        <v>F</v>
      </c>
      <c r="BB72" s="6"/>
      <c r="BC72" s="6">
        <v>69</v>
      </c>
      <c r="BD72" s="193">
        <v>8</v>
      </c>
      <c r="BE72" s="193">
        <v>8</v>
      </c>
      <c r="BF72" s="193">
        <v>15</v>
      </c>
      <c r="BG72" s="6">
        <f t="shared" si="136"/>
        <v>8</v>
      </c>
      <c r="BH72" s="6">
        <f t="shared" si="137"/>
        <v>8</v>
      </c>
      <c r="BI72" s="6">
        <f t="shared" si="138"/>
        <v>15</v>
      </c>
      <c r="BJ72" s="6">
        <f t="shared" si="139"/>
        <v>31</v>
      </c>
      <c r="BK72" s="6" t="str">
        <f t="shared" si="140"/>
        <v>F</v>
      </c>
      <c r="BL72" s="6" t="str">
        <f t="shared" si="141"/>
        <v>F</v>
      </c>
      <c r="BM72" s="6"/>
      <c r="BN72" s="11" t="str">
        <f t="shared" si="142"/>
        <v>যুক্তিবিদ্যা</v>
      </c>
      <c r="BO72" s="195">
        <v>2</v>
      </c>
      <c r="BP72" s="195">
        <v>69</v>
      </c>
      <c r="BQ72" s="113">
        <f t="shared" ref="BQ72:BR72" si="150">IF(BP72="","Abs.",BP72)</f>
        <v>69</v>
      </c>
      <c r="BR72" s="6">
        <f t="shared" si="150"/>
        <v>69</v>
      </c>
      <c r="BS72" s="6" t="str">
        <f t="shared" si="144"/>
        <v>A-</v>
      </c>
      <c r="BT72" s="6">
        <f t="shared" si="145"/>
        <v>3.5</v>
      </c>
    </row>
    <row r="73" spans="1:72" customFormat="1">
      <c r="A73" s="197">
        <v>70</v>
      </c>
      <c r="B73" s="6"/>
      <c r="C73" s="6">
        <v>70</v>
      </c>
      <c r="D73" s="171">
        <v>9</v>
      </c>
      <c r="E73" s="171">
        <v>43</v>
      </c>
      <c r="F73" s="6">
        <f t="shared" si="109"/>
        <v>9</v>
      </c>
      <c r="G73" s="6">
        <f t="shared" si="110"/>
        <v>43</v>
      </c>
      <c r="H73" s="6">
        <f t="shared" si="111"/>
        <v>52</v>
      </c>
      <c r="I73" s="6" t="str">
        <f t="shared" si="112"/>
        <v>B</v>
      </c>
      <c r="J73" s="6">
        <f t="shared" si="113"/>
        <v>3</v>
      </c>
      <c r="K73" s="104"/>
      <c r="L73" s="6">
        <v>70</v>
      </c>
      <c r="M73" s="172">
        <v>21</v>
      </c>
      <c r="N73" s="113">
        <f t="shared" si="114"/>
        <v>21</v>
      </c>
      <c r="O73" s="6">
        <f t="shared" si="115"/>
        <v>21</v>
      </c>
      <c r="P73" s="6" t="str">
        <f t="shared" si="116"/>
        <v>F</v>
      </c>
      <c r="Q73" s="6" t="str">
        <f t="shared" si="117"/>
        <v>F</v>
      </c>
      <c r="R73" s="117"/>
      <c r="S73" s="6">
        <v>70</v>
      </c>
      <c r="T73" s="173">
        <v>13</v>
      </c>
      <c r="U73" s="173">
        <v>26</v>
      </c>
      <c r="V73" s="6">
        <f t="shared" si="118"/>
        <v>13</v>
      </c>
      <c r="W73" s="6">
        <f t="shared" si="146"/>
        <v>26</v>
      </c>
      <c r="X73" s="6">
        <f t="shared" si="119"/>
        <v>39</v>
      </c>
      <c r="Y73" s="6" t="str">
        <f t="shared" si="120"/>
        <v>D</v>
      </c>
      <c r="Z73" s="6">
        <f t="shared" si="121"/>
        <v>1</v>
      </c>
      <c r="AA73" s="6"/>
      <c r="AB73" s="6">
        <v>70</v>
      </c>
      <c r="AC73">
        <v>12</v>
      </c>
      <c r="AD73">
        <v>17</v>
      </c>
      <c r="AE73" s="6">
        <f t="shared" si="122"/>
        <v>12</v>
      </c>
      <c r="AF73" s="6">
        <f t="shared" si="123"/>
        <v>17</v>
      </c>
      <c r="AG73" s="6">
        <f t="shared" si="124"/>
        <v>29</v>
      </c>
      <c r="AH73" s="6" t="str">
        <f t="shared" si="125"/>
        <v>F</v>
      </c>
      <c r="AI73" s="6" t="str">
        <f t="shared" si="126"/>
        <v>F</v>
      </c>
      <c r="AJ73" s="6"/>
      <c r="AK73" s="6">
        <v>70</v>
      </c>
      <c r="AL73" s="174">
        <v>16</v>
      </c>
      <c r="AM73" s="174">
        <v>24</v>
      </c>
      <c r="AN73" s="6">
        <f t="shared" si="127"/>
        <v>16</v>
      </c>
      <c r="AO73" s="6">
        <f t="shared" si="147"/>
        <v>24</v>
      </c>
      <c r="AP73" s="6">
        <f t="shared" si="128"/>
        <v>40</v>
      </c>
      <c r="AQ73" s="6" t="str">
        <f t="shared" si="129"/>
        <v>C</v>
      </c>
      <c r="AR73" s="6">
        <f t="shared" si="130"/>
        <v>2</v>
      </c>
      <c r="AS73" s="6"/>
      <c r="AT73" s="146">
        <v>70</v>
      </c>
      <c r="AU73" s="176">
        <v>15</v>
      </c>
      <c r="AV73" s="176">
        <v>12</v>
      </c>
      <c r="AW73" s="134">
        <f t="shared" si="131"/>
        <v>15</v>
      </c>
      <c r="AX73" s="6">
        <f t="shared" si="132"/>
        <v>12</v>
      </c>
      <c r="AY73" s="6">
        <f t="shared" si="133"/>
        <v>27</v>
      </c>
      <c r="AZ73" s="6" t="str">
        <f t="shared" si="134"/>
        <v>F</v>
      </c>
      <c r="BA73" s="6" t="str">
        <f t="shared" si="135"/>
        <v>F</v>
      </c>
      <c r="BB73" s="6"/>
      <c r="BC73" s="6">
        <v>70</v>
      </c>
      <c r="BD73" s="193">
        <v>8</v>
      </c>
      <c r="BE73" s="193">
        <v>20</v>
      </c>
      <c r="BF73" s="193">
        <v>18</v>
      </c>
      <c r="BG73" s="6">
        <f t="shared" si="136"/>
        <v>8</v>
      </c>
      <c r="BH73" s="6">
        <f t="shared" si="137"/>
        <v>20</v>
      </c>
      <c r="BI73" s="6">
        <f t="shared" si="138"/>
        <v>18</v>
      </c>
      <c r="BJ73" s="6">
        <f t="shared" si="139"/>
        <v>46</v>
      </c>
      <c r="BK73" s="6" t="str">
        <f t="shared" si="140"/>
        <v>C</v>
      </c>
      <c r="BL73" s="6">
        <f t="shared" si="141"/>
        <v>2</v>
      </c>
      <c r="BM73" s="6"/>
      <c r="BN73" s="11" t="str">
        <f t="shared" si="142"/>
        <v>যুক্তিবিদ্যা</v>
      </c>
      <c r="BO73" s="195">
        <v>2</v>
      </c>
      <c r="BP73" s="195">
        <v>70</v>
      </c>
      <c r="BQ73" s="113">
        <f t="shared" ref="BQ73:BR73" si="151">IF(BP73="","Abs.",BP73)</f>
        <v>70</v>
      </c>
      <c r="BR73" s="6">
        <f t="shared" si="151"/>
        <v>70</v>
      </c>
      <c r="BS73" s="6" t="str">
        <f t="shared" si="144"/>
        <v>A</v>
      </c>
      <c r="BT73" s="6">
        <f t="shared" si="145"/>
        <v>4</v>
      </c>
    </row>
    <row r="74" spans="1:72" customFormat="1">
      <c r="A74" s="197">
        <v>71</v>
      </c>
      <c r="B74" s="6"/>
      <c r="C74" s="6">
        <v>71</v>
      </c>
      <c r="D74" s="171">
        <v>17</v>
      </c>
      <c r="E74" s="171">
        <v>69</v>
      </c>
      <c r="F74" s="6">
        <f t="shared" si="109"/>
        <v>17</v>
      </c>
      <c r="G74" s="6">
        <f t="shared" si="110"/>
        <v>69</v>
      </c>
      <c r="H74" s="6">
        <f t="shared" si="111"/>
        <v>86</v>
      </c>
      <c r="I74" s="6" t="str">
        <f t="shared" si="112"/>
        <v>A+</v>
      </c>
      <c r="J74" s="6">
        <f t="shared" si="113"/>
        <v>5</v>
      </c>
      <c r="K74" s="104"/>
      <c r="L74" s="6">
        <v>71</v>
      </c>
      <c r="M74" s="172">
        <v>81</v>
      </c>
      <c r="N74" s="113">
        <f t="shared" si="114"/>
        <v>81</v>
      </c>
      <c r="O74" s="6">
        <f t="shared" si="115"/>
        <v>81</v>
      </c>
      <c r="P74" s="6" t="str">
        <f t="shared" si="116"/>
        <v>A+</v>
      </c>
      <c r="Q74" s="6">
        <f t="shared" si="117"/>
        <v>5</v>
      </c>
      <c r="R74" s="117"/>
      <c r="S74" s="6">
        <v>71</v>
      </c>
      <c r="T74" s="173">
        <v>24</v>
      </c>
      <c r="U74" s="173">
        <v>58</v>
      </c>
      <c r="V74" s="6">
        <f t="shared" si="118"/>
        <v>24</v>
      </c>
      <c r="W74" s="6">
        <f t="shared" si="146"/>
        <v>58</v>
      </c>
      <c r="X74" s="6">
        <f t="shared" si="119"/>
        <v>82</v>
      </c>
      <c r="Y74" s="6" t="str">
        <f t="shared" si="120"/>
        <v>A+</v>
      </c>
      <c r="Z74" s="6">
        <f t="shared" si="121"/>
        <v>5</v>
      </c>
      <c r="AA74" s="6"/>
      <c r="AB74" s="6">
        <v>71</v>
      </c>
      <c r="AC74">
        <v>23</v>
      </c>
      <c r="AD74">
        <v>48</v>
      </c>
      <c r="AE74" s="6">
        <f t="shared" si="122"/>
        <v>23</v>
      </c>
      <c r="AF74" s="6">
        <f t="shared" si="123"/>
        <v>48</v>
      </c>
      <c r="AG74" s="6">
        <f t="shared" si="124"/>
        <v>71</v>
      </c>
      <c r="AH74" s="6" t="str">
        <f t="shared" si="125"/>
        <v>A</v>
      </c>
      <c r="AI74" s="6">
        <f t="shared" si="126"/>
        <v>4</v>
      </c>
      <c r="AJ74" s="6"/>
      <c r="AK74" s="6">
        <v>71</v>
      </c>
      <c r="AL74" s="174">
        <v>25</v>
      </c>
      <c r="AM74" s="174">
        <v>62</v>
      </c>
      <c r="AN74" s="6">
        <f t="shared" si="127"/>
        <v>25</v>
      </c>
      <c r="AO74" s="6">
        <f t="shared" si="147"/>
        <v>62</v>
      </c>
      <c r="AP74" s="6">
        <f t="shared" si="128"/>
        <v>87</v>
      </c>
      <c r="AQ74" s="6" t="str">
        <f t="shared" si="129"/>
        <v>A+</v>
      </c>
      <c r="AR74" s="6">
        <f t="shared" si="130"/>
        <v>5</v>
      </c>
      <c r="AS74" s="6"/>
      <c r="AT74" s="146">
        <v>71</v>
      </c>
      <c r="AU74" s="176">
        <v>26</v>
      </c>
      <c r="AV74" s="176">
        <v>61</v>
      </c>
      <c r="AW74" s="134">
        <f t="shared" si="131"/>
        <v>26</v>
      </c>
      <c r="AX74" s="6">
        <f t="shared" si="132"/>
        <v>61</v>
      </c>
      <c r="AY74" s="6">
        <f t="shared" si="133"/>
        <v>87</v>
      </c>
      <c r="AZ74" s="6" t="str">
        <f t="shared" si="134"/>
        <v>A+</v>
      </c>
      <c r="BA74" s="6">
        <f t="shared" si="135"/>
        <v>5</v>
      </c>
      <c r="BB74" s="6"/>
      <c r="BC74" s="6">
        <v>71</v>
      </c>
      <c r="BD74" s="193">
        <v>15</v>
      </c>
      <c r="BE74" s="193">
        <v>41</v>
      </c>
      <c r="BF74" s="193">
        <v>18</v>
      </c>
      <c r="BG74" s="6">
        <f t="shared" si="136"/>
        <v>15</v>
      </c>
      <c r="BH74" s="6">
        <f t="shared" si="137"/>
        <v>41</v>
      </c>
      <c r="BI74" s="6">
        <f t="shared" si="138"/>
        <v>18</v>
      </c>
      <c r="BJ74" s="6">
        <f t="shared" si="139"/>
        <v>74</v>
      </c>
      <c r="BK74" s="6" t="str">
        <f t="shared" si="140"/>
        <v>A</v>
      </c>
      <c r="BL74" s="6">
        <f t="shared" si="141"/>
        <v>4</v>
      </c>
      <c r="BM74" s="6"/>
      <c r="BN74" s="11" t="str">
        <f t="shared" si="142"/>
        <v>যুক্তিবিদ্যা</v>
      </c>
      <c r="BO74" s="195">
        <v>2</v>
      </c>
      <c r="BP74" s="195">
        <v>71</v>
      </c>
      <c r="BQ74" s="113">
        <f t="shared" ref="BQ74:BR74" si="152">IF(BP74="","Abs.",BP74)</f>
        <v>71</v>
      </c>
      <c r="BR74" s="6">
        <f t="shared" si="152"/>
        <v>71</v>
      </c>
      <c r="BS74" s="6" t="str">
        <f t="shared" si="144"/>
        <v>A</v>
      </c>
      <c r="BT74" s="6">
        <f t="shared" si="145"/>
        <v>4</v>
      </c>
    </row>
    <row r="75" spans="1:72" customFormat="1">
      <c r="A75" s="197">
        <v>72</v>
      </c>
      <c r="B75" s="6"/>
      <c r="C75" s="6">
        <v>72</v>
      </c>
      <c r="D75" s="171">
        <v>12</v>
      </c>
      <c r="E75" s="171">
        <v>44</v>
      </c>
      <c r="F75" s="6">
        <f t="shared" si="109"/>
        <v>12</v>
      </c>
      <c r="G75" s="6">
        <f t="shared" si="110"/>
        <v>44</v>
      </c>
      <c r="H75" s="6">
        <f t="shared" si="111"/>
        <v>56</v>
      </c>
      <c r="I75" s="6" t="str">
        <f t="shared" si="112"/>
        <v>B</v>
      </c>
      <c r="J75" s="6">
        <f t="shared" si="113"/>
        <v>3</v>
      </c>
      <c r="K75" s="104"/>
      <c r="L75" s="6">
        <v>72</v>
      </c>
      <c r="M75" s="172">
        <v>25</v>
      </c>
      <c r="N75" s="113">
        <f t="shared" si="114"/>
        <v>25</v>
      </c>
      <c r="O75" s="6">
        <f t="shared" si="115"/>
        <v>25</v>
      </c>
      <c r="P75" s="6" t="str">
        <f t="shared" si="116"/>
        <v>F</v>
      </c>
      <c r="Q75" s="6" t="str">
        <f t="shared" si="117"/>
        <v>F</v>
      </c>
      <c r="R75" s="117"/>
      <c r="S75" s="6">
        <v>72</v>
      </c>
      <c r="T75" s="173">
        <v>7</v>
      </c>
      <c r="U75" s="173">
        <v>14</v>
      </c>
      <c r="V75" s="6">
        <f t="shared" si="118"/>
        <v>7</v>
      </c>
      <c r="W75" s="6">
        <f t="shared" si="146"/>
        <v>14</v>
      </c>
      <c r="X75" s="6">
        <f t="shared" si="119"/>
        <v>21</v>
      </c>
      <c r="Y75" s="6" t="str">
        <f t="shared" si="120"/>
        <v>F</v>
      </c>
      <c r="Z75" s="6" t="str">
        <f t="shared" si="121"/>
        <v>F</v>
      </c>
      <c r="AA75" s="6"/>
      <c r="AB75" s="6">
        <v>72</v>
      </c>
      <c r="AC75">
        <v>13</v>
      </c>
      <c r="AD75">
        <v>23</v>
      </c>
      <c r="AE75" s="6">
        <f t="shared" si="122"/>
        <v>13</v>
      </c>
      <c r="AF75" s="6">
        <f t="shared" si="123"/>
        <v>23</v>
      </c>
      <c r="AG75" s="6">
        <f t="shared" si="124"/>
        <v>36</v>
      </c>
      <c r="AH75" s="6" t="str">
        <f t="shared" si="125"/>
        <v>D</v>
      </c>
      <c r="AI75" s="6">
        <f t="shared" si="126"/>
        <v>1</v>
      </c>
      <c r="AJ75" s="6"/>
      <c r="AK75" s="6">
        <v>72</v>
      </c>
      <c r="AL75" s="174">
        <v>12</v>
      </c>
      <c r="AM75" s="174">
        <v>25</v>
      </c>
      <c r="AN75" s="6">
        <f t="shared" si="127"/>
        <v>12</v>
      </c>
      <c r="AO75" s="6">
        <f t="shared" si="147"/>
        <v>25</v>
      </c>
      <c r="AP75" s="6">
        <f t="shared" si="128"/>
        <v>37</v>
      </c>
      <c r="AQ75" s="6" t="str">
        <f t="shared" si="129"/>
        <v>D</v>
      </c>
      <c r="AR75" s="6">
        <f t="shared" si="130"/>
        <v>1</v>
      </c>
      <c r="AS75" s="6"/>
      <c r="AT75" s="146">
        <v>72</v>
      </c>
      <c r="AU75" s="176">
        <v>10</v>
      </c>
      <c r="AV75" s="176">
        <v>17</v>
      </c>
      <c r="AW75" s="134">
        <f t="shared" si="131"/>
        <v>10</v>
      </c>
      <c r="AX75" s="6">
        <f t="shared" si="132"/>
        <v>17</v>
      </c>
      <c r="AY75" s="6">
        <f t="shared" si="133"/>
        <v>27</v>
      </c>
      <c r="AZ75" s="6" t="str">
        <f t="shared" si="134"/>
        <v>F</v>
      </c>
      <c r="BA75" s="6" t="str">
        <f t="shared" si="135"/>
        <v>F</v>
      </c>
      <c r="BB75" s="6"/>
      <c r="BC75" s="6">
        <v>72</v>
      </c>
      <c r="BD75" s="193">
        <v>12</v>
      </c>
      <c r="BE75" s="193">
        <v>17</v>
      </c>
      <c r="BF75" s="193">
        <v>14</v>
      </c>
      <c r="BG75" s="6">
        <f t="shared" si="136"/>
        <v>12</v>
      </c>
      <c r="BH75" s="6">
        <f t="shared" si="137"/>
        <v>17</v>
      </c>
      <c r="BI75" s="6">
        <f t="shared" si="138"/>
        <v>14</v>
      </c>
      <c r="BJ75" s="6">
        <f t="shared" si="139"/>
        <v>43</v>
      </c>
      <c r="BK75" s="6" t="str">
        <f t="shared" si="140"/>
        <v>C</v>
      </c>
      <c r="BL75" s="6">
        <f t="shared" si="141"/>
        <v>2</v>
      </c>
      <c r="BM75" s="6"/>
      <c r="BN75" s="11" t="str">
        <f t="shared" si="142"/>
        <v>যুক্তিবিদ্যা</v>
      </c>
      <c r="BO75" s="195">
        <v>2</v>
      </c>
      <c r="BP75" s="195">
        <v>72</v>
      </c>
      <c r="BQ75" s="113">
        <f t="shared" ref="BQ75:BR75" si="153">IF(BP75="","Abs.",BP75)</f>
        <v>72</v>
      </c>
      <c r="BR75" s="6">
        <f t="shared" si="153"/>
        <v>72</v>
      </c>
      <c r="BS75" s="6" t="str">
        <f t="shared" si="144"/>
        <v>A</v>
      </c>
      <c r="BT75" s="6">
        <f t="shared" si="145"/>
        <v>4</v>
      </c>
    </row>
    <row r="76" spans="1:72" customFormat="1">
      <c r="A76" s="197">
        <v>73</v>
      </c>
      <c r="B76" s="6"/>
      <c r="C76" s="6">
        <v>73</v>
      </c>
      <c r="D76" s="171">
        <v>10</v>
      </c>
      <c r="E76" s="171">
        <v>38</v>
      </c>
      <c r="F76" s="6">
        <f t="shared" si="109"/>
        <v>10</v>
      </c>
      <c r="G76" s="6">
        <f t="shared" si="110"/>
        <v>38</v>
      </c>
      <c r="H76" s="6">
        <f t="shared" si="111"/>
        <v>48</v>
      </c>
      <c r="I76" s="6" t="str">
        <f t="shared" si="112"/>
        <v>C</v>
      </c>
      <c r="J76" s="6">
        <f t="shared" si="113"/>
        <v>2</v>
      </c>
      <c r="K76" s="104"/>
      <c r="L76" s="6">
        <v>73</v>
      </c>
      <c r="M76" s="172">
        <v>16</v>
      </c>
      <c r="N76" s="113">
        <f t="shared" si="114"/>
        <v>16</v>
      </c>
      <c r="O76" s="6">
        <f t="shared" si="115"/>
        <v>16</v>
      </c>
      <c r="P76" s="6" t="str">
        <f t="shared" si="116"/>
        <v>F</v>
      </c>
      <c r="Q76" s="6" t="str">
        <f t="shared" si="117"/>
        <v>F</v>
      </c>
      <c r="R76" s="117"/>
      <c r="S76" s="6">
        <v>73</v>
      </c>
      <c r="T76" s="173">
        <v>10</v>
      </c>
      <c r="U76" s="173">
        <v>15</v>
      </c>
      <c r="V76" s="6">
        <f t="shared" si="118"/>
        <v>10</v>
      </c>
      <c r="W76" s="6">
        <f t="shared" si="146"/>
        <v>15</v>
      </c>
      <c r="X76" s="6">
        <f t="shared" si="119"/>
        <v>25</v>
      </c>
      <c r="Y76" s="6" t="str">
        <f t="shared" si="120"/>
        <v>F</v>
      </c>
      <c r="Z76" s="6" t="str">
        <f t="shared" si="121"/>
        <v>F</v>
      </c>
      <c r="AA76" s="6"/>
      <c r="AB76" s="6">
        <v>73</v>
      </c>
      <c r="AC76">
        <v>10</v>
      </c>
      <c r="AD76">
        <v>23</v>
      </c>
      <c r="AE76" s="6">
        <f t="shared" si="122"/>
        <v>10</v>
      </c>
      <c r="AF76" s="6">
        <f t="shared" si="123"/>
        <v>23</v>
      </c>
      <c r="AG76" s="6">
        <f t="shared" si="124"/>
        <v>33</v>
      </c>
      <c r="AH76" s="6" t="str">
        <f t="shared" si="125"/>
        <v>D</v>
      </c>
      <c r="AI76" s="6">
        <f t="shared" si="126"/>
        <v>1</v>
      </c>
      <c r="AJ76" s="6"/>
      <c r="AK76" s="6">
        <v>73</v>
      </c>
      <c r="AL76" s="174">
        <v>16</v>
      </c>
      <c r="AM76" s="174">
        <v>19</v>
      </c>
      <c r="AN76" s="6">
        <f t="shared" si="127"/>
        <v>16</v>
      </c>
      <c r="AO76" s="6">
        <f t="shared" si="147"/>
        <v>19</v>
      </c>
      <c r="AP76" s="6">
        <f t="shared" si="128"/>
        <v>35</v>
      </c>
      <c r="AQ76" s="6" t="str">
        <f t="shared" si="129"/>
        <v>F</v>
      </c>
      <c r="AR76" s="6" t="str">
        <f t="shared" si="130"/>
        <v>F</v>
      </c>
      <c r="AS76" s="6"/>
      <c r="AT76" s="146">
        <v>73</v>
      </c>
      <c r="AU76" s="176">
        <v>10</v>
      </c>
      <c r="AV76" s="176">
        <v>11</v>
      </c>
      <c r="AW76" s="134">
        <f t="shared" si="131"/>
        <v>10</v>
      </c>
      <c r="AX76" s="6">
        <f t="shared" si="132"/>
        <v>11</v>
      </c>
      <c r="AY76" s="6">
        <f t="shared" si="133"/>
        <v>21</v>
      </c>
      <c r="AZ76" s="6" t="str">
        <f t="shared" si="134"/>
        <v>F</v>
      </c>
      <c r="BA76" s="6" t="str">
        <f t="shared" si="135"/>
        <v>F</v>
      </c>
      <c r="BB76" s="6"/>
      <c r="BC76" s="6">
        <v>73</v>
      </c>
      <c r="BD76" s="193">
        <v>11</v>
      </c>
      <c r="BE76" s="193">
        <v>17</v>
      </c>
      <c r="BF76" s="193">
        <v>15</v>
      </c>
      <c r="BG76" s="6">
        <f t="shared" si="136"/>
        <v>11</v>
      </c>
      <c r="BH76" s="6">
        <f t="shared" si="137"/>
        <v>17</v>
      </c>
      <c r="BI76" s="6">
        <f t="shared" si="138"/>
        <v>15</v>
      </c>
      <c r="BJ76" s="6">
        <f t="shared" si="139"/>
        <v>43</v>
      </c>
      <c r="BK76" s="6" t="str">
        <f t="shared" si="140"/>
        <v>C</v>
      </c>
      <c r="BL76" s="6">
        <f t="shared" si="141"/>
        <v>2</v>
      </c>
      <c r="BM76" s="6"/>
      <c r="BN76" s="11" t="str">
        <f t="shared" si="142"/>
        <v>যুক্তিবিদ্যা</v>
      </c>
      <c r="BO76" s="195">
        <v>2</v>
      </c>
      <c r="BP76" s="195">
        <v>73</v>
      </c>
      <c r="BQ76" s="113">
        <f t="shared" ref="BQ76:BR76" si="154">IF(BP76="","Abs.",BP76)</f>
        <v>73</v>
      </c>
      <c r="BR76" s="6">
        <f t="shared" si="154"/>
        <v>73</v>
      </c>
      <c r="BS76" s="6" t="str">
        <f t="shared" si="144"/>
        <v>A</v>
      </c>
      <c r="BT76" s="6">
        <f t="shared" si="145"/>
        <v>4</v>
      </c>
    </row>
    <row r="77" spans="1:72" customFormat="1">
      <c r="A77" s="197">
        <v>74</v>
      </c>
      <c r="B77" s="6"/>
      <c r="C77" s="6">
        <v>74</v>
      </c>
      <c r="D77" s="171">
        <v>12</v>
      </c>
      <c r="E77" s="171">
        <v>32</v>
      </c>
      <c r="F77" s="6">
        <f t="shared" si="109"/>
        <v>12</v>
      </c>
      <c r="G77" s="6">
        <f t="shared" si="110"/>
        <v>32</v>
      </c>
      <c r="H77" s="6">
        <f t="shared" si="111"/>
        <v>44</v>
      </c>
      <c r="I77" s="6" t="str">
        <f t="shared" si="112"/>
        <v>C</v>
      </c>
      <c r="J77" s="6">
        <f t="shared" si="113"/>
        <v>2</v>
      </c>
      <c r="K77" s="104"/>
      <c r="L77" s="6">
        <v>74</v>
      </c>
      <c r="M77" s="172">
        <v>22</v>
      </c>
      <c r="N77" s="113">
        <f t="shared" si="114"/>
        <v>22</v>
      </c>
      <c r="O77" s="6">
        <f t="shared" si="115"/>
        <v>22</v>
      </c>
      <c r="P77" s="6" t="str">
        <f t="shared" si="116"/>
        <v>F</v>
      </c>
      <c r="Q77" s="6" t="str">
        <f t="shared" si="117"/>
        <v>F</v>
      </c>
      <c r="R77" s="117"/>
      <c r="S77" s="6">
        <v>74</v>
      </c>
      <c r="T77" s="173">
        <v>7</v>
      </c>
      <c r="U77" s="173">
        <v>34</v>
      </c>
      <c r="V77" s="6">
        <f t="shared" si="118"/>
        <v>7</v>
      </c>
      <c r="W77" s="6">
        <f t="shared" si="146"/>
        <v>34</v>
      </c>
      <c r="X77" s="6">
        <f t="shared" si="119"/>
        <v>41</v>
      </c>
      <c r="Y77" s="6" t="str">
        <f t="shared" si="120"/>
        <v>F</v>
      </c>
      <c r="Z77" s="6" t="str">
        <f t="shared" si="121"/>
        <v>F</v>
      </c>
      <c r="AA77" s="6"/>
      <c r="AB77" s="6">
        <v>74</v>
      </c>
      <c r="AC77">
        <v>12</v>
      </c>
      <c r="AD77">
        <v>15</v>
      </c>
      <c r="AE77" s="6">
        <f t="shared" si="122"/>
        <v>12</v>
      </c>
      <c r="AF77" s="6">
        <f t="shared" si="123"/>
        <v>15</v>
      </c>
      <c r="AG77" s="6">
        <f t="shared" si="124"/>
        <v>27</v>
      </c>
      <c r="AH77" s="6" t="str">
        <f t="shared" si="125"/>
        <v>F</v>
      </c>
      <c r="AI77" s="6" t="str">
        <f t="shared" si="126"/>
        <v>F</v>
      </c>
      <c r="AJ77" s="6"/>
      <c r="AK77" s="6">
        <v>74</v>
      </c>
      <c r="AL77" s="174">
        <v>13</v>
      </c>
      <c r="AM77" s="174">
        <v>30</v>
      </c>
      <c r="AN77" s="6">
        <f t="shared" si="127"/>
        <v>13</v>
      </c>
      <c r="AO77" s="6">
        <f t="shared" si="147"/>
        <v>30</v>
      </c>
      <c r="AP77" s="6">
        <f t="shared" si="128"/>
        <v>43</v>
      </c>
      <c r="AQ77" s="6" t="str">
        <f t="shared" si="129"/>
        <v>C</v>
      </c>
      <c r="AR77" s="6">
        <f t="shared" si="130"/>
        <v>2</v>
      </c>
      <c r="AS77" s="6"/>
      <c r="AT77" s="146">
        <v>74</v>
      </c>
      <c r="AU77" s="176">
        <v>16</v>
      </c>
      <c r="AV77" s="176">
        <v>11</v>
      </c>
      <c r="AW77" s="134">
        <f t="shared" si="131"/>
        <v>16</v>
      </c>
      <c r="AX77" s="6">
        <f t="shared" si="132"/>
        <v>11</v>
      </c>
      <c r="AY77" s="6">
        <f t="shared" si="133"/>
        <v>27</v>
      </c>
      <c r="AZ77" s="6" t="str">
        <f t="shared" si="134"/>
        <v>F</v>
      </c>
      <c r="BA77" s="6" t="str">
        <f t="shared" si="135"/>
        <v>F</v>
      </c>
      <c r="BB77" s="6"/>
      <c r="BC77" s="6">
        <v>74</v>
      </c>
      <c r="BD77" s="193">
        <v>14</v>
      </c>
      <c r="BE77" s="193">
        <v>13</v>
      </c>
      <c r="BF77" s="193">
        <v>15</v>
      </c>
      <c r="BG77" s="6">
        <f t="shared" si="136"/>
        <v>14</v>
      </c>
      <c r="BH77" s="6">
        <f t="shared" si="137"/>
        <v>13</v>
      </c>
      <c r="BI77" s="6">
        <f t="shared" si="138"/>
        <v>15</v>
      </c>
      <c r="BJ77" s="6">
        <f t="shared" si="139"/>
        <v>42</v>
      </c>
      <c r="BK77" s="6" t="str">
        <f t="shared" si="140"/>
        <v>F</v>
      </c>
      <c r="BL77" s="6" t="str">
        <f t="shared" si="141"/>
        <v>F</v>
      </c>
      <c r="BM77" s="6"/>
      <c r="BN77" s="11" t="str">
        <f t="shared" si="142"/>
        <v>যুক্তিবিদ্যা</v>
      </c>
      <c r="BO77" s="195">
        <v>2</v>
      </c>
      <c r="BP77" s="195">
        <v>74</v>
      </c>
      <c r="BQ77" s="113">
        <f t="shared" ref="BQ77:BR77" si="155">IF(BP77="","Abs.",BP77)</f>
        <v>74</v>
      </c>
      <c r="BR77" s="6">
        <f t="shared" si="155"/>
        <v>74</v>
      </c>
      <c r="BS77" s="6" t="str">
        <f t="shared" si="144"/>
        <v>A</v>
      </c>
      <c r="BT77" s="6">
        <f t="shared" si="145"/>
        <v>4</v>
      </c>
    </row>
    <row r="78" spans="1:72" customFormat="1">
      <c r="A78" s="197">
        <v>75</v>
      </c>
      <c r="B78" s="6"/>
      <c r="C78" s="6">
        <v>75</v>
      </c>
      <c r="D78" s="171">
        <v>13</v>
      </c>
      <c r="E78" s="171">
        <v>34</v>
      </c>
      <c r="F78" s="6">
        <f t="shared" si="109"/>
        <v>13</v>
      </c>
      <c r="G78" s="6">
        <f t="shared" si="110"/>
        <v>34</v>
      </c>
      <c r="H78" s="6">
        <f t="shared" si="111"/>
        <v>47</v>
      </c>
      <c r="I78" s="6" t="str">
        <f t="shared" si="112"/>
        <v>C</v>
      </c>
      <c r="J78" s="6">
        <f t="shared" si="113"/>
        <v>2</v>
      </c>
      <c r="K78" s="104"/>
      <c r="L78" s="6">
        <v>75</v>
      </c>
      <c r="M78" s="172">
        <v>21</v>
      </c>
      <c r="N78" s="113">
        <f t="shared" si="114"/>
        <v>21</v>
      </c>
      <c r="O78" s="6">
        <f t="shared" si="115"/>
        <v>21</v>
      </c>
      <c r="P78" s="6" t="str">
        <f t="shared" si="116"/>
        <v>F</v>
      </c>
      <c r="Q78" s="6" t="str">
        <f t="shared" si="117"/>
        <v>F</v>
      </c>
      <c r="R78" s="117"/>
      <c r="S78" s="6">
        <v>75</v>
      </c>
      <c r="T78" s="173">
        <v>8</v>
      </c>
      <c r="U78" s="173">
        <v>17</v>
      </c>
      <c r="V78" s="6">
        <f t="shared" si="118"/>
        <v>8</v>
      </c>
      <c r="W78" s="6">
        <f t="shared" si="146"/>
        <v>17</v>
      </c>
      <c r="X78" s="6">
        <f t="shared" si="119"/>
        <v>25</v>
      </c>
      <c r="Y78" s="6" t="str">
        <f t="shared" si="120"/>
        <v>F</v>
      </c>
      <c r="Z78" s="6" t="str">
        <f t="shared" si="121"/>
        <v>F</v>
      </c>
      <c r="AA78" s="6"/>
      <c r="AB78" s="6">
        <v>75</v>
      </c>
      <c r="AC78">
        <v>15</v>
      </c>
      <c r="AD78">
        <v>9</v>
      </c>
      <c r="AE78" s="6">
        <f t="shared" si="122"/>
        <v>15</v>
      </c>
      <c r="AF78" s="6">
        <f t="shared" si="123"/>
        <v>9</v>
      </c>
      <c r="AG78" s="6">
        <f t="shared" si="124"/>
        <v>24</v>
      </c>
      <c r="AH78" s="6" t="str">
        <f t="shared" si="125"/>
        <v>F</v>
      </c>
      <c r="AI78" s="6" t="str">
        <f t="shared" si="126"/>
        <v>F</v>
      </c>
      <c r="AJ78" s="6"/>
      <c r="AK78" s="6">
        <v>75</v>
      </c>
      <c r="AL78" s="174">
        <v>15</v>
      </c>
      <c r="AM78" s="174">
        <v>19</v>
      </c>
      <c r="AN78" s="6">
        <f t="shared" si="127"/>
        <v>15</v>
      </c>
      <c r="AO78" s="6">
        <f t="shared" si="147"/>
        <v>19</v>
      </c>
      <c r="AP78" s="6">
        <f t="shared" si="128"/>
        <v>34</v>
      </c>
      <c r="AQ78" s="6" t="str">
        <f t="shared" si="129"/>
        <v>F</v>
      </c>
      <c r="AR78" s="6" t="str">
        <f t="shared" si="130"/>
        <v>F</v>
      </c>
      <c r="AS78" s="6"/>
      <c r="AT78" s="146">
        <v>75</v>
      </c>
      <c r="AU78" s="176">
        <v>15</v>
      </c>
      <c r="AV78" s="176">
        <v>0</v>
      </c>
      <c r="AW78" s="134">
        <f t="shared" si="131"/>
        <v>15</v>
      </c>
      <c r="AX78" s="6">
        <f t="shared" si="132"/>
        <v>0</v>
      </c>
      <c r="AY78" s="6">
        <f t="shared" si="133"/>
        <v>15</v>
      </c>
      <c r="AZ78" s="6" t="str">
        <f t="shared" si="134"/>
        <v>F</v>
      </c>
      <c r="BA78" s="6" t="str">
        <f t="shared" si="135"/>
        <v>F</v>
      </c>
      <c r="BB78" s="6"/>
      <c r="BC78" s="6">
        <v>75</v>
      </c>
      <c r="BD78" s="193">
        <v>13</v>
      </c>
      <c r="BE78" s="193">
        <v>21</v>
      </c>
      <c r="BF78" s="193">
        <v>15</v>
      </c>
      <c r="BG78" s="6">
        <f t="shared" si="136"/>
        <v>13</v>
      </c>
      <c r="BH78" s="6">
        <f t="shared" si="137"/>
        <v>21</v>
      </c>
      <c r="BI78" s="6">
        <f t="shared" si="138"/>
        <v>15</v>
      </c>
      <c r="BJ78" s="6">
        <f t="shared" si="139"/>
        <v>49</v>
      </c>
      <c r="BK78" s="6" t="str">
        <f t="shared" si="140"/>
        <v>C</v>
      </c>
      <c r="BL78" s="6">
        <f t="shared" si="141"/>
        <v>2</v>
      </c>
      <c r="BM78" s="6"/>
      <c r="BN78" s="11" t="str">
        <f t="shared" si="142"/>
        <v>যুক্তিবিদ্যা</v>
      </c>
      <c r="BO78" s="195">
        <v>2</v>
      </c>
      <c r="BP78" s="195">
        <v>75</v>
      </c>
      <c r="BQ78" s="113">
        <f t="shared" ref="BQ78:BR78" si="156">IF(BP78="","Abs.",BP78)</f>
        <v>75</v>
      </c>
      <c r="BR78" s="6">
        <f t="shared" si="156"/>
        <v>75</v>
      </c>
      <c r="BS78" s="6" t="str">
        <f t="shared" si="144"/>
        <v>A</v>
      </c>
      <c r="BT78" s="6">
        <f t="shared" si="145"/>
        <v>4</v>
      </c>
    </row>
    <row r="79" spans="1:72" customFormat="1">
      <c r="A79" s="197">
        <v>76</v>
      </c>
      <c r="B79" s="6"/>
      <c r="C79" s="6">
        <v>76</v>
      </c>
      <c r="D79" s="171">
        <v>11</v>
      </c>
      <c r="E79" s="171">
        <v>33</v>
      </c>
      <c r="F79" s="6">
        <f t="shared" si="109"/>
        <v>11</v>
      </c>
      <c r="G79" s="6">
        <f t="shared" si="110"/>
        <v>33</v>
      </c>
      <c r="H79" s="6">
        <f t="shared" si="111"/>
        <v>44</v>
      </c>
      <c r="I79" s="6" t="str">
        <f t="shared" si="112"/>
        <v>C</v>
      </c>
      <c r="J79" s="6">
        <f t="shared" si="113"/>
        <v>2</v>
      </c>
      <c r="K79" s="104"/>
      <c r="L79" s="6">
        <v>76</v>
      </c>
      <c r="M79" s="172">
        <v>30</v>
      </c>
      <c r="N79" s="113">
        <f t="shared" si="114"/>
        <v>30</v>
      </c>
      <c r="O79" s="6">
        <f t="shared" si="115"/>
        <v>30</v>
      </c>
      <c r="P79" s="6" t="str">
        <f t="shared" si="116"/>
        <v>F</v>
      </c>
      <c r="Q79" s="6" t="str">
        <f t="shared" si="117"/>
        <v>F</v>
      </c>
      <c r="R79" s="117"/>
      <c r="S79" s="6">
        <v>76</v>
      </c>
      <c r="T79" s="173">
        <v>13</v>
      </c>
      <c r="U79" s="173">
        <v>27</v>
      </c>
      <c r="V79" s="6">
        <f t="shared" si="118"/>
        <v>13</v>
      </c>
      <c r="W79" s="6">
        <f t="shared" si="146"/>
        <v>27</v>
      </c>
      <c r="X79" s="6">
        <f t="shared" si="119"/>
        <v>40</v>
      </c>
      <c r="Y79" s="6" t="str">
        <f t="shared" si="120"/>
        <v>C</v>
      </c>
      <c r="Z79" s="6">
        <f t="shared" si="121"/>
        <v>2</v>
      </c>
      <c r="AA79" s="6"/>
      <c r="AB79" s="6">
        <v>76</v>
      </c>
      <c r="AC79">
        <v>12</v>
      </c>
      <c r="AD79">
        <v>23</v>
      </c>
      <c r="AE79" s="6">
        <f t="shared" si="122"/>
        <v>12</v>
      </c>
      <c r="AF79" s="6">
        <f t="shared" si="123"/>
        <v>23</v>
      </c>
      <c r="AG79" s="6">
        <f t="shared" si="124"/>
        <v>35</v>
      </c>
      <c r="AH79" s="6" t="str">
        <f t="shared" si="125"/>
        <v>D</v>
      </c>
      <c r="AI79" s="6">
        <f t="shared" si="126"/>
        <v>1</v>
      </c>
      <c r="AJ79" s="6"/>
      <c r="AK79" s="6">
        <v>76</v>
      </c>
      <c r="AL79" s="174">
        <v>16</v>
      </c>
      <c r="AM79" s="174">
        <v>28</v>
      </c>
      <c r="AN79" s="6">
        <f t="shared" si="127"/>
        <v>16</v>
      </c>
      <c r="AO79" s="6">
        <f t="shared" si="147"/>
        <v>28</v>
      </c>
      <c r="AP79" s="6">
        <f t="shared" si="128"/>
        <v>44</v>
      </c>
      <c r="AQ79" s="6" t="str">
        <f t="shared" si="129"/>
        <v>C</v>
      </c>
      <c r="AR79" s="6">
        <f t="shared" si="130"/>
        <v>2</v>
      </c>
      <c r="AS79" s="6"/>
      <c r="AT79" s="146">
        <v>76</v>
      </c>
      <c r="AU79" s="176">
        <v>18</v>
      </c>
      <c r="AV79" s="176">
        <v>2</v>
      </c>
      <c r="AW79" s="134">
        <f t="shared" si="131"/>
        <v>18</v>
      </c>
      <c r="AX79" s="6">
        <f t="shared" si="132"/>
        <v>2</v>
      </c>
      <c r="AY79" s="6">
        <f t="shared" si="133"/>
        <v>20</v>
      </c>
      <c r="AZ79" s="6" t="str">
        <f t="shared" si="134"/>
        <v>F</v>
      </c>
      <c r="BA79" s="6" t="str">
        <f t="shared" si="135"/>
        <v>F</v>
      </c>
      <c r="BB79" s="6"/>
      <c r="BC79" s="6">
        <v>76</v>
      </c>
      <c r="BD79" s="193">
        <v>8</v>
      </c>
      <c r="BE79" s="193">
        <v>19</v>
      </c>
      <c r="BF79" s="193">
        <v>15</v>
      </c>
      <c r="BG79" s="6">
        <f t="shared" si="136"/>
        <v>8</v>
      </c>
      <c r="BH79" s="6">
        <f t="shared" si="137"/>
        <v>19</v>
      </c>
      <c r="BI79" s="6">
        <f t="shared" si="138"/>
        <v>15</v>
      </c>
      <c r="BJ79" s="6">
        <f t="shared" si="139"/>
        <v>42</v>
      </c>
      <c r="BK79" s="6" t="str">
        <f t="shared" si="140"/>
        <v>C</v>
      </c>
      <c r="BL79" s="6">
        <f t="shared" si="141"/>
        <v>2</v>
      </c>
      <c r="BM79" s="6"/>
      <c r="BN79" s="11" t="str">
        <f t="shared" si="142"/>
        <v>যুক্তিবিদ্যা</v>
      </c>
      <c r="BO79" s="195">
        <v>2</v>
      </c>
      <c r="BP79" s="195">
        <v>76</v>
      </c>
      <c r="BQ79" s="113">
        <f t="shared" ref="BQ79:BR79" si="157">IF(BP79="","Abs.",BP79)</f>
        <v>76</v>
      </c>
      <c r="BR79" s="6">
        <f t="shared" si="157"/>
        <v>76</v>
      </c>
      <c r="BS79" s="6" t="str">
        <f t="shared" si="144"/>
        <v>A</v>
      </c>
      <c r="BT79" s="6">
        <f t="shared" si="145"/>
        <v>4</v>
      </c>
    </row>
    <row r="80" spans="1:72" customFormat="1">
      <c r="A80" s="197">
        <v>77</v>
      </c>
      <c r="B80" s="6"/>
      <c r="C80" s="6">
        <v>77</v>
      </c>
      <c r="D80" s="171">
        <v>15</v>
      </c>
      <c r="E80" s="171">
        <v>49</v>
      </c>
      <c r="F80" s="6">
        <f t="shared" si="109"/>
        <v>15</v>
      </c>
      <c r="G80" s="6">
        <f t="shared" si="110"/>
        <v>49</v>
      </c>
      <c r="H80" s="6">
        <f t="shared" si="111"/>
        <v>64</v>
      </c>
      <c r="I80" s="6" t="str">
        <f t="shared" si="112"/>
        <v>A-</v>
      </c>
      <c r="J80" s="6">
        <f t="shared" si="113"/>
        <v>3.5</v>
      </c>
      <c r="K80" s="104"/>
      <c r="L80" s="6">
        <v>77</v>
      </c>
      <c r="M80" s="172">
        <v>37</v>
      </c>
      <c r="N80" s="113">
        <f t="shared" si="114"/>
        <v>37</v>
      </c>
      <c r="O80" s="6">
        <f t="shared" si="115"/>
        <v>37</v>
      </c>
      <c r="P80" s="6" t="str">
        <f t="shared" si="116"/>
        <v>D</v>
      </c>
      <c r="Q80" s="6">
        <f t="shared" si="117"/>
        <v>1</v>
      </c>
      <c r="R80" s="117"/>
      <c r="S80" s="6">
        <v>77</v>
      </c>
      <c r="T80" s="173"/>
      <c r="U80" s="173"/>
      <c r="V80" s="6" t="str">
        <f t="shared" si="118"/>
        <v>Abs.</v>
      </c>
      <c r="W80" s="6" t="str">
        <f t="shared" si="146"/>
        <v>Abs.</v>
      </c>
      <c r="X80" s="6" t="str">
        <f t="shared" si="119"/>
        <v>Abs.</v>
      </c>
      <c r="Y80" s="6" t="str">
        <f t="shared" si="120"/>
        <v>Abs.</v>
      </c>
      <c r="Z80" s="6" t="str">
        <f t="shared" si="121"/>
        <v>Abs.</v>
      </c>
      <c r="AA80" s="6"/>
      <c r="AB80" s="6">
        <v>77</v>
      </c>
      <c r="AE80" s="6" t="str">
        <f t="shared" si="122"/>
        <v>Abs.</v>
      </c>
      <c r="AF80" s="6" t="str">
        <f t="shared" si="123"/>
        <v>Abs.</v>
      </c>
      <c r="AG80" s="6" t="str">
        <f t="shared" si="124"/>
        <v>Abs.</v>
      </c>
      <c r="AH80" s="6" t="str">
        <f t="shared" si="125"/>
        <v>Abs.</v>
      </c>
      <c r="AI80" s="6" t="str">
        <f t="shared" si="126"/>
        <v>Abs.</v>
      </c>
      <c r="AJ80" s="6"/>
      <c r="AK80" s="6">
        <v>77</v>
      </c>
      <c r="AL80" s="174"/>
      <c r="AM80" s="174"/>
      <c r="AN80" s="6" t="str">
        <f t="shared" si="127"/>
        <v>Abs.</v>
      </c>
      <c r="AO80" s="6" t="str">
        <f t="shared" si="147"/>
        <v>Abs.</v>
      </c>
      <c r="AP80" s="6" t="str">
        <f t="shared" si="128"/>
        <v>Abs.</v>
      </c>
      <c r="AQ80" s="6" t="str">
        <f t="shared" si="129"/>
        <v>Abs.</v>
      </c>
      <c r="AR80" s="6" t="str">
        <f t="shared" si="130"/>
        <v>Abs.</v>
      </c>
      <c r="AS80" s="6"/>
      <c r="AT80" s="146">
        <v>77</v>
      </c>
      <c r="AU80" s="176">
        <v>14</v>
      </c>
      <c r="AV80" s="176">
        <v>27</v>
      </c>
      <c r="AW80" s="134">
        <f t="shared" si="131"/>
        <v>14</v>
      </c>
      <c r="AX80" s="6">
        <f t="shared" si="132"/>
        <v>27</v>
      </c>
      <c r="AY80" s="6">
        <f t="shared" si="133"/>
        <v>41</v>
      </c>
      <c r="AZ80" s="6" t="str">
        <f t="shared" si="134"/>
        <v>C</v>
      </c>
      <c r="BA80" s="6">
        <f t="shared" si="135"/>
        <v>2</v>
      </c>
      <c r="BB80" s="6"/>
      <c r="BC80" s="6">
        <v>77</v>
      </c>
      <c r="BD80" s="193">
        <v>14</v>
      </c>
      <c r="BE80" s="193">
        <v>17</v>
      </c>
      <c r="BF80" s="193">
        <v>17</v>
      </c>
      <c r="BG80" s="6">
        <f t="shared" si="136"/>
        <v>14</v>
      </c>
      <c r="BH80" s="6">
        <f t="shared" si="137"/>
        <v>17</v>
      </c>
      <c r="BI80" s="6">
        <f t="shared" si="138"/>
        <v>17</v>
      </c>
      <c r="BJ80" s="6">
        <f t="shared" si="139"/>
        <v>48</v>
      </c>
      <c r="BK80" s="6" t="str">
        <f t="shared" si="140"/>
        <v>C</v>
      </c>
      <c r="BL80" s="6">
        <f t="shared" si="141"/>
        <v>2</v>
      </c>
      <c r="BM80" s="6"/>
      <c r="BN80" s="11" t="str">
        <f t="shared" si="142"/>
        <v>যুক্তিবিদ্যা</v>
      </c>
      <c r="BO80" s="195">
        <v>2</v>
      </c>
      <c r="BP80" s="195">
        <v>77</v>
      </c>
      <c r="BQ80" s="113">
        <f t="shared" ref="BQ80:BR80" si="158">IF(BP80="","Abs.",BP80)</f>
        <v>77</v>
      </c>
      <c r="BR80" s="6">
        <f t="shared" si="158"/>
        <v>77</v>
      </c>
      <c r="BS80" s="6" t="str">
        <f t="shared" si="144"/>
        <v>A</v>
      </c>
      <c r="BT80" s="6">
        <f t="shared" si="145"/>
        <v>4</v>
      </c>
    </row>
    <row r="81" spans="1:72" customFormat="1">
      <c r="A81" s="197">
        <v>78</v>
      </c>
      <c r="B81" s="6"/>
      <c r="C81" s="6">
        <v>78</v>
      </c>
      <c r="D81" s="171">
        <v>17</v>
      </c>
      <c r="E81" s="171">
        <v>53</v>
      </c>
      <c r="F81" s="6">
        <f t="shared" si="109"/>
        <v>17</v>
      </c>
      <c r="G81" s="6">
        <f t="shared" si="110"/>
        <v>53</v>
      </c>
      <c r="H81" s="6">
        <f t="shared" si="111"/>
        <v>70</v>
      </c>
      <c r="I81" s="6" t="str">
        <f t="shared" si="112"/>
        <v>A</v>
      </c>
      <c r="J81" s="6">
        <f t="shared" si="113"/>
        <v>4</v>
      </c>
      <c r="K81" s="104"/>
      <c r="L81" s="6">
        <v>78</v>
      </c>
      <c r="M81" s="172">
        <v>52</v>
      </c>
      <c r="N81" s="113">
        <f t="shared" si="114"/>
        <v>52</v>
      </c>
      <c r="O81" s="6">
        <f t="shared" si="115"/>
        <v>52</v>
      </c>
      <c r="P81" s="6" t="str">
        <f t="shared" si="116"/>
        <v>B</v>
      </c>
      <c r="Q81" s="6">
        <f t="shared" si="117"/>
        <v>3</v>
      </c>
      <c r="R81" s="117"/>
      <c r="S81" s="6">
        <v>78</v>
      </c>
      <c r="T81" s="173">
        <v>14</v>
      </c>
      <c r="U81" s="173">
        <v>36</v>
      </c>
      <c r="V81" s="6">
        <f t="shared" si="118"/>
        <v>14</v>
      </c>
      <c r="W81" s="6">
        <f t="shared" si="146"/>
        <v>36</v>
      </c>
      <c r="X81" s="6">
        <f t="shared" si="119"/>
        <v>50</v>
      </c>
      <c r="Y81" s="6" t="str">
        <f t="shared" si="120"/>
        <v>B</v>
      </c>
      <c r="Z81" s="6">
        <f t="shared" si="121"/>
        <v>3</v>
      </c>
      <c r="AA81" s="6"/>
      <c r="AB81" s="6">
        <v>78</v>
      </c>
      <c r="AC81">
        <v>18</v>
      </c>
      <c r="AD81">
        <v>39</v>
      </c>
      <c r="AE81" s="6">
        <f t="shared" si="122"/>
        <v>18</v>
      </c>
      <c r="AF81" s="6">
        <f t="shared" si="123"/>
        <v>39</v>
      </c>
      <c r="AG81" s="6">
        <f t="shared" si="124"/>
        <v>57</v>
      </c>
      <c r="AH81" s="6" t="str">
        <f t="shared" si="125"/>
        <v>B</v>
      </c>
      <c r="AI81" s="6">
        <f t="shared" si="126"/>
        <v>3</v>
      </c>
      <c r="AJ81" s="6"/>
      <c r="AK81" s="6">
        <v>78</v>
      </c>
      <c r="AL81" s="174">
        <v>16</v>
      </c>
      <c r="AM81" s="174">
        <v>54</v>
      </c>
      <c r="AN81" s="6">
        <f t="shared" si="127"/>
        <v>16</v>
      </c>
      <c r="AO81" s="6">
        <f t="shared" si="147"/>
        <v>54</v>
      </c>
      <c r="AP81" s="6">
        <f t="shared" si="128"/>
        <v>70</v>
      </c>
      <c r="AQ81" s="6" t="str">
        <f t="shared" si="129"/>
        <v>A</v>
      </c>
      <c r="AR81" s="6">
        <f t="shared" si="130"/>
        <v>4</v>
      </c>
      <c r="AS81" s="6"/>
      <c r="AT81" s="146">
        <v>78</v>
      </c>
      <c r="AU81" s="176">
        <v>19</v>
      </c>
      <c r="AV81" s="176">
        <v>36</v>
      </c>
      <c r="AW81" s="134">
        <f t="shared" si="131"/>
        <v>19</v>
      </c>
      <c r="AX81" s="6">
        <f t="shared" si="132"/>
        <v>36</v>
      </c>
      <c r="AY81" s="6">
        <f t="shared" si="133"/>
        <v>55</v>
      </c>
      <c r="AZ81" s="6" t="str">
        <f t="shared" si="134"/>
        <v>B</v>
      </c>
      <c r="BA81" s="6">
        <f t="shared" si="135"/>
        <v>3</v>
      </c>
      <c r="BB81" s="6"/>
      <c r="BC81" s="6">
        <v>78</v>
      </c>
      <c r="BD81" s="193">
        <v>14</v>
      </c>
      <c r="BE81" s="193">
        <v>25</v>
      </c>
      <c r="BF81" s="193">
        <v>19</v>
      </c>
      <c r="BG81" s="6">
        <f t="shared" si="136"/>
        <v>14</v>
      </c>
      <c r="BH81" s="6">
        <f t="shared" si="137"/>
        <v>25</v>
      </c>
      <c r="BI81" s="6">
        <f t="shared" si="138"/>
        <v>19</v>
      </c>
      <c r="BJ81" s="6">
        <f t="shared" si="139"/>
        <v>58</v>
      </c>
      <c r="BK81" s="6" t="str">
        <f t="shared" si="140"/>
        <v>B</v>
      </c>
      <c r="BL81" s="6">
        <f t="shared" si="141"/>
        <v>3</v>
      </c>
      <c r="BM81" s="6"/>
      <c r="BN81" s="11" t="str">
        <f t="shared" si="142"/>
        <v>যুক্তিবিদ্যা</v>
      </c>
      <c r="BO81" s="195">
        <v>2</v>
      </c>
      <c r="BP81" s="195">
        <v>78</v>
      </c>
      <c r="BQ81" s="113">
        <f t="shared" ref="BQ81:BR81" si="159">IF(BP81="","Abs.",BP81)</f>
        <v>78</v>
      </c>
      <c r="BR81" s="6">
        <f t="shared" si="159"/>
        <v>78</v>
      </c>
      <c r="BS81" s="6" t="str">
        <f t="shared" si="144"/>
        <v>A</v>
      </c>
      <c r="BT81" s="6">
        <f t="shared" si="145"/>
        <v>4</v>
      </c>
    </row>
    <row r="82" spans="1:72" customFormat="1">
      <c r="A82" s="197">
        <v>79</v>
      </c>
      <c r="B82" s="6"/>
      <c r="C82" s="6">
        <v>79</v>
      </c>
      <c r="D82" s="171">
        <v>18</v>
      </c>
      <c r="E82" s="171">
        <v>44</v>
      </c>
      <c r="F82" s="6">
        <f t="shared" si="109"/>
        <v>18</v>
      </c>
      <c r="G82" s="6">
        <f t="shared" si="110"/>
        <v>44</v>
      </c>
      <c r="H82" s="6">
        <f t="shared" si="111"/>
        <v>62</v>
      </c>
      <c r="I82" s="6" t="str">
        <f t="shared" si="112"/>
        <v>A-</v>
      </c>
      <c r="J82" s="6">
        <f t="shared" si="113"/>
        <v>3.5</v>
      </c>
      <c r="K82" s="104"/>
      <c r="L82" s="6">
        <v>79</v>
      </c>
      <c r="M82" s="172">
        <v>47</v>
      </c>
      <c r="N82" s="113">
        <f t="shared" si="114"/>
        <v>47</v>
      </c>
      <c r="O82" s="6">
        <f t="shared" si="115"/>
        <v>47</v>
      </c>
      <c r="P82" s="6" t="str">
        <f t="shared" si="116"/>
        <v>C</v>
      </c>
      <c r="Q82" s="6">
        <f t="shared" si="117"/>
        <v>2</v>
      </c>
      <c r="R82" s="117"/>
      <c r="S82" s="6">
        <v>79</v>
      </c>
      <c r="T82" s="173">
        <v>13</v>
      </c>
      <c r="U82" s="173">
        <v>25</v>
      </c>
      <c r="V82" s="6">
        <f t="shared" si="118"/>
        <v>13</v>
      </c>
      <c r="W82" s="6">
        <f t="shared" si="146"/>
        <v>25</v>
      </c>
      <c r="X82" s="6">
        <f t="shared" si="119"/>
        <v>38</v>
      </c>
      <c r="Y82" s="6" t="str">
        <f t="shared" si="120"/>
        <v>D</v>
      </c>
      <c r="Z82" s="6">
        <f t="shared" si="121"/>
        <v>1</v>
      </c>
      <c r="AA82" s="6"/>
      <c r="AB82" s="6">
        <v>79</v>
      </c>
      <c r="AC82">
        <v>10</v>
      </c>
      <c r="AD82">
        <v>23</v>
      </c>
      <c r="AE82" s="6">
        <f t="shared" si="122"/>
        <v>10</v>
      </c>
      <c r="AF82" s="6">
        <f t="shared" si="123"/>
        <v>23</v>
      </c>
      <c r="AG82" s="6">
        <f t="shared" si="124"/>
        <v>33</v>
      </c>
      <c r="AH82" s="6" t="str">
        <f t="shared" si="125"/>
        <v>D</v>
      </c>
      <c r="AI82" s="6">
        <f t="shared" si="126"/>
        <v>1</v>
      </c>
      <c r="AJ82" s="6"/>
      <c r="AK82" s="6">
        <v>79</v>
      </c>
      <c r="AL82" s="174">
        <v>18</v>
      </c>
      <c r="AM82" s="174">
        <v>43</v>
      </c>
      <c r="AN82" s="6">
        <f t="shared" si="127"/>
        <v>18</v>
      </c>
      <c r="AO82" s="6">
        <f t="shared" si="147"/>
        <v>43</v>
      </c>
      <c r="AP82" s="6">
        <f t="shared" si="128"/>
        <v>61</v>
      </c>
      <c r="AQ82" s="6" t="str">
        <f t="shared" si="129"/>
        <v>A-</v>
      </c>
      <c r="AR82" s="6">
        <f t="shared" si="130"/>
        <v>3.5</v>
      </c>
      <c r="AS82" s="6"/>
      <c r="AT82" s="146">
        <v>79</v>
      </c>
      <c r="AU82" s="176">
        <v>13</v>
      </c>
      <c r="AV82" s="176">
        <v>11</v>
      </c>
      <c r="AW82" s="134">
        <f t="shared" si="131"/>
        <v>13</v>
      </c>
      <c r="AX82" s="6">
        <f t="shared" si="132"/>
        <v>11</v>
      </c>
      <c r="AY82" s="6">
        <f t="shared" si="133"/>
        <v>24</v>
      </c>
      <c r="AZ82" s="6" t="str">
        <f t="shared" si="134"/>
        <v>F</v>
      </c>
      <c r="BA82" s="6" t="str">
        <f t="shared" si="135"/>
        <v>F</v>
      </c>
      <c r="BB82" s="6"/>
      <c r="BC82" s="6">
        <v>79</v>
      </c>
      <c r="BD82" s="193">
        <v>13</v>
      </c>
      <c r="BE82" s="193">
        <v>27</v>
      </c>
      <c r="BF82" s="193">
        <v>17</v>
      </c>
      <c r="BG82" s="6">
        <f t="shared" si="136"/>
        <v>13</v>
      </c>
      <c r="BH82" s="6">
        <f t="shared" si="137"/>
        <v>27</v>
      </c>
      <c r="BI82" s="6">
        <f t="shared" si="138"/>
        <v>17</v>
      </c>
      <c r="BJ82" s="6">
        <f t="shared" si="139"/>
        <v>57</v>
      </c>
      <c r="BK82" s="6" t="str">
        <f t="shared" si="140"/>
        <v>B</v>
      </c>
      <c r="BL82" s="6">
        <f t="shared" si="141"/>
        <v>3</v>
      </c>
      <c r="BM82" s="6"/>
      <c r="BN82" s="11" t="str">
        <f t="shared" si="142"/>
        <v>যুক্তিবিদ্যা</v>
      </c>
      <c r="BO82" s="195">
        <v>2</v>
      </c>
      <c r="BP82" s="195">
        <v>79</v>
      </c>
      <c r="BQ82" s="113">
        <f t="shared" ref="BQ82:BR82" si="160">IF(BP82="","Abs.",BP82)</f>
        <v>79</v>
      </c>
      <c r="BR82" s="6">
        <f t="shared" si="160"/>
        <v>79</v>
      </c>
      <c r="BS82" s="6" t="str">
        <f t="shared" si="144"/>
        <v>A</v>
      </c>
      <c r="BT82" s="6">
        <f t="shared" si="145"/>
        <v>4</v>
      </c>
    </row>
    <row r="83" spans="1:72" customFormat="1">
      <c r="A83" s="197">
        <v>80</v>
      </c>
      <c r="B83" s="6"/>
      <c r="C83" s="6">
        <v>80</v>
      </c>
      <c r="D83" s="171">
        <v>10</v>
      </c>
      <c r="E83" s="171">
        <v>34</v>
      </c>
      <c r="F83" s="6">
        <f t="shared" si="109"/>
        <v>10</v>
      </c>
      <c r="G83" s="6">
        <f t="shared" si="110"/>
        <v>34</v>
      </c>
      <c r="H83" s="6">
        <f t="shared" si="111"/>
        <v>44</v>
      </c>
      <c r="I83" s="6" t="str">
        <f t="shared" si="112"/>
        <v>C</v>
      </c>
      <c r="J83" s="6">
        <f t="shared" si="113"/>
        <v>2</v>
      </c>
      <c r="K83" s="104"/>
      <c r="L83" s="6">
        <v>80</v>
      </c>
      <c r="M83" s="172">
        <v>23</v>
      </c>
      <c r="N83" s="113">
        <f t="shared" si="114"/>
        <v>23</v>
      </c>
      <c r="O83" s="6">
        <f t="shared" si="115"/>
        <v>23</v>
      </c>
      <c r="P83" s="6" t="str">
        <f t="shared" si="116"/>
        <v>F</v>
      </c>
      <c r="Q83" s="6" t="str">
        <f t="shared" si="117"/>
        <v>F</v>
      </c>
      <c r="R83" s="117"/>
      <c r="S83" s="6">
        <v>80</v>
      </c>
      <c r="T83" s="173">
        <v>10</v>
      </c>
      <c r="U83" s="173">
        <v>12</v>
      </c>
      <c r="V83" s="6">
        <f t="shared" si="118"/>
        <v>10</v>
      </c>
      <c r="W83" s="6">
        <f t="shared" si="146"/>
        <v>12</v>
      </c>
      <c r="X83" s="6">
        <f t="shared" si="119"/>
        <v>22</v>
      </c>
      <c r="Y83" s="6" t="str">
        <f t="shared" si="120"/>
        <v>F</v>
      </c>
      <c r="Z83" s="6" t="str">
        <f t="shared" si="121"/>
        <v>F</v>
      </c>
      <c r="AA83" s="6"/>
      <c r="AB83" s="6">
        <v>80</v>
      </c>
      <c r="AC83">
        <v>7</v>
      </c>
      <c r="AD83">
        <v>2</v>
      </c>
      <c r="AE83" s="6">
        <f t="shared" si="122"/>
        <v>7</v>
      </c>
      <c r="AF83" s="6">
        <f t="shared" si="123"/>
        <v>2</v>
      </c>
      <c r="AG83" s="6">
        <f t="shared" si="124"/>
        <v>9</v>
      </c>
      <c r="AH83" s="6" t="str">
        <f t="shared" si="125"/>
        <v>F</v>
      </c>
      <c r="AI83" s="6" t="str">
        <f t="shared" si="126"/>
        <v>F</v>
      </c>
      <c r="AJ83" s="6"/>
      <c r="AK83" s="6">
        <v>80</v>
      </c>
      <c r="AL83" s="174">
        <v>14</v>
      </c>
      <c r="AM83" s="174">
        <v>4</v>
      </c>
      <c r="AN83" s="6">
        <f t="shared" si="127"/>
        <v>14</v>
      </c>
      <c r="AO83" s="6">
        <f t="shared" si="147"/>
        <v>4</v>
      </c>
      <c r="AP83" s="6">
        <f t="shared" si="128"/>
        <v>18</v>
      </c>
      <c r="AQ83" s="6" t="str">
        <f t="shared" si="129"/>
        <v>F</v>
      </c>
      <c r="AR83" s="6" t="str">
        <f t="shared" si="130"/>
        <v>F</v>
      </c>
      <c r="AS83" s="6"/>
      <c r="AT83" s="146">
        <v>80</v>
      </c>
      <c r="AU83" s="176">
        <v>11</v>
      </c>
      <c r="AV83" s="176">
        <v>7</v>
      </c>
      <c r="AW83" s="134">
        <f t="shared" si="131"/>
        <v>11</v>
      </c>
      <c r="AX83" s="6">
        <f t="shared" si="132"/>
        <v>7</v>
      </c>
      <c r="AY83" s="6">
        <f t="shared" si="133"/>
        <v>18</v>
      </c>
      <c r="AZ83" s="6" t="str">
        <f t="shared" si="134"/>
        <v>F</v>
      </c>
      <c r="BA83" s="6" t="str">
        <f t="shared" si="135"/>
        <v>F</v>
      </c>
      <c r="BB83" s="6"/>
      <c r="BC83" s="6">
        <v>80</v>
      </c>
      <c r="BD83" s="193">
        <v>6</v>
      </c>
      <c r="BE83" s="193">
        <v>11</v>
      </c>
      <c r="BF83" s="193"/>
      <c r="BG83" s="6">
        <f t="shared" si="136"/>
        <v>6</v>
      </c>
      <c r="BH83" s="6">
        <f t="shared" si="137"/>
        <v>11</v>
      </c>
      <c r="BI83" s="6" t="str">
        <f t="shared" si="138"/>
        <v>Abs.</v>
      </c>
      <c r="BJ83" s="6" t="str">
        <f t="shared" si="139"/>
        <v>Abs.</v>
      </c>
      <c r="BK83" s="6" t="str">
        <f t="shared" si="140"/>
        <v>Abs.</v>
      </c>
      <c r="BL83" s="6" t="str">
        <f t="shared" si="141"/>
        <v>Abs.</v>
      </c>
      <c r="BM83" s="6"/>
      <c r="BN83" s="11" t="str">
        <f t="shared" si="142"/>
        <v>যুক্তিবিদ্যা</v>
      </c>
      <c r="BO83" s="195">
        <v>2</v>
      </c>
      <c r="BP83" s="195">
        <v>80</v>
      </c>
      <c r="BQ83" s="113">
        <f t="shared" ref="BQ83:BR83" si="161">IF(BP83="","Abs.",BP83)</f>
        <v>80</v>
      </c>
      <c r="BR83" s="6">
        <f t="shared" si="161"/>
        <v>80</v>
      </c>
      <c r="BS83" s="6" t="str">
        <f t="shared" si="144"/>
        <v>A+</v>
      </c>
      <c r="BT83" s="6">
        <f t="shared" si="145"/>
        <v>5</v>
      </c>
    </row>
    <row r="84" spans="1:72" customFormat="1">
      <c r="A84" s="197">
        <v>81</v>
      </c>
      <c r="B84" s="6"/>
      <c r="C84" s="6">
        <v>81</v>
      </c>
      <c r="D84" s="171">
        <v>10</v>
      </c>
      <c r="E84" s="171">
        <v>46</v>
      </c>
      <c r="F84" s="6">
        <f t="shared" si="109"/>
        <v>10</v>
      </c>
      <c r="G84" s="6">
        <f t="shared" si="110"/>
        <v>46</v>
      </c>
      <c r="H84" s="6">
        <f t="shared" si="111"/>
        <v>56</v>
      </c>
      <c r="I84" s="6" t="str">
        <f t="shared" si="112"/>
        <v>B</v>
      </c>
      <c r="J84" s="6">
        <f t="shared" si="113"/>
        <v>3</v>
      </c>
      <c r="K84" s="104"/>
      <c r="L84" s="6">
        <v>81</v>
      </c>
      <c r="M84" s="172">
        <v>28</v>
      </c>
      <c r="N84" s="113">
        <f t="shared" si="114"/>
        <v>28</v>
      </c>
      <c r="O84" s="6">
        <f t="shared" si="115"/>
        <v>28</v>
      </c>
      <c r="P84" s="6" t="str">
        <f t="shared" si="116"/>
        <v>F</v>
      </c>
      <c r="Q84" s="6" t="str">
        <f t="shared" si="117"/>
        <v>F</v>
      </c>
      <c r="R84" s="117"/>
      <c r="S84" s="6">
        <v>81</v>
      </c>
      <c r="T84" s="173">
        <v>5</v>
      </c>
      <c r="U84" s="173">
        <v>11</v>
      </c>
      <c r="V84" s="6">
        <f t="shared" si="118"/>
        <v>5</v>
      </c>
      <c r="W84" s="6">
        <f t="shared" si="146"/>
        <v>11</v>
      </c>
      <c r="X84" s="6">
        <f t="shared" si="119"/>
        <v>16</v>
      </c>
      <c r="Y84" s="6" t="str">
        <f t="shared" si="120"/>
        <v>F</v>
      </c>
      <c r="Z84" s="6" t="str">
        <f t="shared" si="121"/>
        <v>F</v>
      </c>
      <c r="AA84" s="6"/>
      <c r="AB84" s="6">
        <v>81</v>
      </c>
      <c r="AC84">
        <v>7</v>
      </c>
      <c r="AD84">
        <v>23</v>
      </c>
      <c r="AE84" s="6">
        <f t="shared" si="122"/>
        <v>7</v>
      </c>
      <c r="AF84" s="6">
        <f t="shared" si="123"/>
        <v>23</v>
      </c>
      <c r="AG84" s="6">
        <f t="shared" si="124"/>
        <v>30</v>
      </c>
      <c r="AH84" s="6" t="str">
        <f t="shared" si="125"/>
        <v>F</v>
      </c>
      <c r="AI84" s="6" t="str">
        <f t="shared" si="126"/>
        <v>F</v>
      </c>
      <c r="AJ84" s="6"/>
      <c r="AK84" s="6">
        <v>81</v>
      </c>
      <c r="AL84" s="174">
        <v>19</v>
      </c>
      <c r="AM84" s="174">
        <v>16</v>
      </c>
      <c r="AN84" s="6">
        <f t="shared" si="127"/>
        <v>19</v>
      </c>
      <c r="AO84" s="6">
        <f t="shared" si="147"/>
        <v>16</v>
      </c>
      <c r="AP84" s="6">
        <f t="shared" si="128"/>
        <v>35</v>
      </c>
      <c r="AQ84" s="6" t="str">
        <f t="shared" si="129"/>
        <v>F</v>
      </c>
      <c r="AR84" s="6" t="str">
        <f t="shared" si="130"/>
        <v>F</v>
      </c>
      <c r="AS84" s="6"/>
      <c r="AT84" s="146">
        <v>81</v>
      </c>
      <c r="AU84" s="176">
        <v>15</v>
      </c>
      <c r="AV84" s="176">
        <v>15</v>
      </c>
      <c r="AW84" s="134">
        <f t="shared" si="131"/>
        <v>15</v>
      </c>
      <c r="AX84" s="6">
        <f t="shared" si="132"/>
        <v>15</v>
      </c>
      <c r="AY84" s="6">
        <f t="shared" si="133"/>
        <v>30</v>
      </c>
      <c r="AZ84" s="6" t="str">
        <f t="shared" si="134"/>
        <v>F</v>
      </c>
      <c r="BA84" s="6" t="str">
        <f t="shared" si="135"/>
        <v>F</v>
      </c>
      <c r="BB84" s="6"/>
      <c r="BC84" s="6">
        <v>81</v>
      </c>
      <c r="BD84" s="193">
        <v>9</v>
      </c>
      <c r="BE84" s="193">
        <v>17</v>
      </c>
      <c r="BF84" s="193">
        <v>16</v>
      </c>
      <c r="BG84" s="6">
        <f t="shared" si="136"/>
        <v>9</v>
      </c>
      <c r="BH84" s="6">
        <f t="shared" si="137"/>
        <v>17</v>
      </c>
      <c r="BI84" s="6">
        <f t="shared" si="138"/>
        <v>16</v>
      </c>
      <c r="BJ84" s="6">
        <f t="shared" si="139"/>
        <v>42</v>
      </c>
      <c r="BK84" s="6" t="str">
        <f t="shared" si="140"/>
        <v>C</v>
      </c>
      <c r="BL84" s="6">
        <f t="shared" si="141"/>
        <v>2</v>
      </c>
      <c r="BM84" s="6"/>
      <c r="BN84" s="11" t="str">
        <f t="shared" si="142"/>
        <v>যুক্তিবিদ্যা</v>
      </c>
      <c r="BO84" s="195">
        <v>2</v>
      </c>
      <c r="BP84" s="195">
        <v>81</v>
      </c>
      <c r="BQ84" s="113">
        <f t="shared" ref="BQ84:BR84" si="162">IF(BP84="","Abs.",BP84)</f>
        <v>81</v>
      </c>
      <c r="BR84" s="6">
        <f t="shared" si="162"/>
        <v>81</v>
      </c>
      <c r="BS84" s="6" t="str">
        <f t="shared" si="144"/>
        <v>A+</v>
      </c>
      <c r="BT84" s="6">
        <f t="shared" si="145"/>
        <v>5</v>
      </c>
    </row>
    <row r="85" spans="1:72" customFormat="1">
      <c r="A85" s="197">
        <v>82</v>
      </c>
      <c r="B85" s="6"/>
      <c r="C85" s="6">
        <v>82</v>
      </c>
      <c r="D85" s="171"/>
      <c r="E85" s="171"/>
      <c r="F85" s="6" t="str">
        <f t="shared" si="109"/>
        <v>Abs.</v>
      </c>
      <c r="G85" s="6" t="str">
        <f t="shared" si="110"/>
        <v>Abs.</v>
      </c>
      <c r="H85" s="6" t="str">
        <f t="shared" si="111"/>
        <v>Abs.</v>
      </c>
      <c r="I85" s="6" t="str">
        <f t="shared" si="112"/>
        <v>Abs.</v>
      </c>
      <c r="J85" s="6" t="str">
        <f t="shared" si="113"/>
        <v>Abs.</v>
      </c>
      <c r="K85" s="104"/>
      <c r="L85" s="6">
        <v>82</v>
      </c>
      <c r="M85" s="172"/>
      <c r="N85" s="113" t="str">
        <f t="shared" si="114"/>
        <v>Abs.</v>
      </c>
      <c r="O85" s="6" t="str">
        <f t="shared" si="115"/>
        <v>Abs.</v>
      </c>
      <c r="P85" s="6" t="str">
        <f t="shared" si="116"/>
        <v>Abs.</v>
      </c>
      <c r="Q85" s="6" t="str">
        <f t="shared" si="117"/>
        <v>Abs.</v>
      </c>
      <c r="R85" s="117"/>
      <c r="S85" s="6">
        <v>82</v>
      </c>
      <c r="T85" s="173"/>
      <c r="U85" s="173"/>
      <c r="V85" s="6" t="str">
        <f t="shared" si="118"/>
        <v>Abs.</v>
      </c>
      <c r="W85" s="6" t="str">
        <f t="shared" si="146"/>
        <v>Abs.</v>
      </c>
      <c r="X85" s="6" t="str">
        <f t="shared" si="119"/>
        <v>Abs.</v>
      </c>
      <c r="Y85" s="6" t="str">
        <f t="shared" si="120"/>
        <v>Abs.</v>
      </c>
      <c r="Z85" s="6" t="str">
        <f t="shared" si="121"/>
        <v>Abs.</v>
      </c>
      <c r="AA85" s="6"/>
      <c r="AB85" s="6">
        <v>82</v>
      </c>
      <c r="AE85" s="6" t="str">
        <f t="shared" si="122"/>
        <v>Abs.</v>
      </c>
      <c r="AF85" s="6" t="str">
        <f t="shared" si="123"/>
        <v>Abs.</v>
      </c>
      <c r="AG85" s="6" t="str">
        <f t="shared" si="124"/>
        <v>Abs.</v>
      </c>
      <c r="AH85" s="6" t="str">
        <f t="shared" si="125"/>
        <v>Abs.</v>
      </c>
      <c r="AI85" s="6" t="str">
        <f t="shared" si="126"/>
        <v>Abs.</v>
      </c>
      <c r="AJ85" s="6"/>
      <c r="AK85" s="6">
        <v>82</v>
      </c>
      <c r="AL85" s="174"/>
      <c r="AM85" s="174"/>
      <c r="AN85" s="6" t="str">
        <f t="shared" si="127"/>
        <v>Abs.</v>
      </c>
      <c r="AO85" s="6" t="str">
        <f t="shared" si="147"/>
        <v>Abs.</v>
      </c>
      <c r="AP85" s="6" t="str">
        <f t="shared" si="128"/>
        <v>Abs.</v>
      </c>
      <c r="AQ85" s="6" t="str">
        <f t="shared" si="129"/>
        <v>Abs.</v>
      </c>
      <c r="AR85" s="6" t="str">
        <f t="shared" si="130"/>
        <v>Abs.</v>
      </c>
      <c r="AS85" s="6"/>
      <c r="AT85" s="146">
        <v>82</v>
      </c>
      <c r="AU85" s="177"/>
      <c r="AV85" s="177"/>
      <c r="AW85" s="134" t="str">
        <f t="shared" si="131"/>
        <v>Abs.</v>
      </c>
      <c r="AX85" s="6" t="str">
        <f t="shared" si="132"/>
        <v>Abs.</v>
      </c>
      <c r="AY85" s="6" t="str">
        <f t="shared" si="133"/>
        <v>Abs.</v>
      </c>
      <c r="AZ85" s="6" t="str">
        <f t="shared" si="134"/>
        <v>Abs.</v>
      </c>
      <c r="BA85" s="6" t="str">
        <f t="shared" si="135"/>
        <v>Abs.</v>
      </c>
      <c r="BB85" s="6"/>
      <c r="BC85" s="6">
        <v>82</v>
      </c>
      <c r="BD85" s="193"/>
      <c r="BE85" s="193"/>
      <c r="BF85" s="193"/>
      <c r="BG85" s="6" t="str">
        <f t="shared" si="136"/>
        <v>Abs.</v>
      </c>
      <c r="BH85" s="6" t="str">
        <f t="shared" si="137"/>
        <v>Abs.</v>
      </c>
      <c r="BI85" s="6" t="str">
        <f t="shared" si="138"/>
        <v>Abs.</v>
      </c>
      <c r="BJ85" s="6" t="str">
        <f t="shared" si="139"/>
        <v>Abs.</v>
      </c>
      <c r="BK85" s="6" t="str">
        <f t="shared" si="140"/>
        <v>Abs.</v>
      </c>
      <c r="BL85" s="6" t="str">
        <f t="shared" si="141"/>
        <v>Abs.</v>
      </c>
      <c r="BM85" s="6"/>
      <c r="BN85" s="11" t="str">
        <f t="shared" si="142"/>
        <v>যুক্তিবিদ্যা</v>
      </c>
      <c r="BO85" s="195">
        <v>2</v>
      </c>
      <c r="BP85" s="195">
        <v>82</v>
      </c>
      <c r="BQ85" s="113">
        <f t="shared" ref="BQ85:BR85" si="163">IF(BP85="","Abs.",BP85)</f>
        <v>82</v>
      </c>
      <c r="BR85" s="6">
        <f t="shared" si="163"/>
        <v>82</v>
      </c>
      <c r="BS85" s="6" t="str">
        <f t="shared" si="144"/>
        <v>A+</v>
      </c>
      <c r="BT85" s="6">
        <f t="shared" si="145"/>
        <v>5</v>
      </c>
    </row>
    <row r="86" spans="1:72" customFormat="1">
      <c r="A86" s="197">
        <v>83</v>
      </c>
      <c r="B86" s="6"/>
      <c r="C86" s="6">
        <v>83</v>
      </c>
      <c r="D86" s="171">
        <v>12</v>
      </c>
      <c r="E86" s="171">
        <v>32</v>
      </c>
      <c r="F86" s="6">
        <f t="shared" si="109"/>
        <v>12</v>
      </c>
      <c r="G86" s="6">
        <f t="shared" si="110"/>
        <v>32</v>
      </c>
      <c r="H86" s="6">
        <f t="shared" si="111"/>
        <v>44</v>
      </c>
      <c r="I86" s="6" t="str">
        <f t="shared" si="112"/>
        <v>C</v>
      </c>
      <c r="J86" s="6">
        <f t="shared" si="113"/>
        <v>2</v>
      </c>
      <c r="K86" s="104"/>
      <c r="L86" s="6">
        <v>83</v>
      </c>
      <c r="M86" s="172">
        <v>16</v>
      </c>
      <c r="N86" s="113">
        <f t="shared" si="114"/>
        <v>16</v>
      </c>
      <c r="O86" s="6">
        <f t="shared" si="115"/>
        <v>16</v>
      </c>
      <c r="P86" s="6" t="str">
        <f t="shared" si="116"/>
        <v>F</v>
      </c>
      <c r="Q86" s="6" t="str">
        <f t="shared" si="117"/>
        <v>F</v>
      </c>
      <c r="R86" s="117"/>
      <c r="S86" s="6">
        <v>83</v>
      </c>
      <c r="T86" s="173">
        <v>4</v>
      </c>
      <c r="U86" s="173">
        <v>12</v>
      </c>
      <c r="V86" s="6">
        <f t="shared" si="118"/>
        <v>4</v>
      </c>
      <c r="W86" s="6">
        <f t="shared" si="146"/>
        <v>12</v>
      </c>
      <c r="X86" s="6">
        <f t="shared" si="119"/>
        <v>16</v>
      </c>
      <c r="Y86" s="6" t="str">
        <f t="shared" si="120"/>
        <v>F</v>
      </c>
      <c r="Z86" s="6" t="str">
        <f t="shared" si="121"/>
        <v>F</v>
      </c>
      <c r="AA86" s="6"/>
      <c r="AB86" s="6">
        <v>83</v>
      </c>
      <c r="AC86">
        <v>12</v>
      </c>
      <c r="AD86">
        <v>14</v>
      </c>
      <c r="AE86" s="6">
        <f t="shared" si="122"/>
        <v>12</v>
      </c>
      <c r="AF86" s="6">
        <f t="shared" si="123"/>
        <v>14</v>
      </c>
      <c r="AG86" s="6">
        <f t="shared" si="124"/>
        <v>26</v>
      </c>
      <c r="AH86" s="6" t="str">
        <f t="shared" si="125"/>
        <v>F</v>
      </c>
      <c r="AI86" s="6" t="str">
        <f t="shared" si="126"/>
        <v>F</v>
      </c>
      <c r="AJ86" s="6"/>
      <c r="AK86" s="6">
        <v>83</v>
      </c>
      <c r="AL86" s="174">
        <v>15</v>
      </c>
      <c r="AM86" s="174">
        <v>6</v>
      </c>
      <c r="AN86" s="6">
        <f t="shared" si="127"/>
        <v>15</v>
      </c>
      <c r="AO86" s="6">
        <f t="shared" si="147"/>
        <v>6</v>
      </c>
      <c r="AP86" s="6">
        <f t="shared" si="128"/>
        <v>21</v>
      </c>
      <c r="AQ86" s="6" t="str">
        <f t="shared" si="129"/>
        <v>F</v>
      </c>
      <c r="AR86" s="6" t="str">
        <f t="shared" si="130"/>
        <v>F</v>
      </c>
      <c r="AS86" s="6"/>
      <c r="AT86" s="146">
        <v>83</v>
      </c>
      <c r="AU86" s="176">
        <v>14</v>
      </c>
      <c r="AV86" s="176">
        <v>7</v>
      </c>
      <c r="AW86" s="134">
        <f t="shared" si="131"/>
        <v>14</v>
      </c>
      <c r="AX86" s="6">
        <f t="shared" si="132"/>
        <v>7</v>
      </c>
      <c r="AY86" s="6">
        <f t="shared" si="133"/>
        <v>21</v>
      </c>
      <c r="AZ86" s="6" t="str">
        <f t="shared" si="134"/>
        <v>F</v>
      </c>
      <c r="BA86" s="6" t="str">
        <f t="shared" si="135"/>
        <v>F</v>
      </c>
      <c r="BB86" s="6"/>
      <c r="BC86" s="6">
        <v>83</v>
      </c>
      <c r="BD86" s="193">
        <v>11</v>
      </c>
      <c r="BE86" s="193">
        <v>10</v>
      </c>
      <c r="BF86" s="193">
        <v>15</v>
      </c>
      <c r="BG86" s="6">
        <f t="shared" si="136"/>
        <v>11</v>
      </c>
      <c r="BH86" s="6">
        <f t="shared" si="137"/>
        <v>10</v>
      </c>
      <c r="BI86" s="6">
        <f t="shared" si="138"/>
        <v>15</v>
      </c>
      <c r="BJ86" s="6">
        <f t="shared" si="139"/>
        <v>36</v>
      </c>
      <c r="BK86" s="6" t="str">
        <f t="shared" si="140"/>
        <v>F</v>
      </c>
      <c r="BL86" s="6" t="str">
        <f t="shared" si="141"/>
        <v>F</v>
      </c>
      <c r="BM86" s="6"/>
      <c r="BN86" s="11" t="str">
        <f t="shared" si="142"/>
        <v>যুক্তিবিদ্যা</v>
      </c>
      <c r="BO86" s="195">
        <v>2</v>
      </c>
      <c r="BP86" s="195">
        <v>83</v>
      </c>
      <c r="BQ86" s="113">
        <f t="shared" ref="BQ86:BR86" si="164">IF(BP86="","Abs.",BP86)</f>
        <v>83</v>
      </c>
      <c r="BR86" s="6">
        <f t="shared" si="164"/>
        <v>83</v>
      </c>
      <c r="BS86" s="6" t="str">
        <f t="shared" si="144"/>
        <v>A+</v>
      </c>
      <c r="BT86" s="6">
        <f t="shared" si="145"/>
        <v>5</v>
      </c>
    </row>
    <row r="87" spans="1:72" customFormat="1">
      <c r="A87" s="197">
        <v>84</v>
      </c>
      <c r="B87" s="6"/>
      <c r="C87" s="6">
        <v>84</v>
      </c>
      <c r="D87" s="171">
        <v>8</v>
      </c>
      <c r="E87" s="171">
        <v>40</v>
      </c>
      <c r="F87" s="6">
        <f t="shared" si="109"/>
        <v>8</v>
      </c>
      <c r="G87" s="6">
        <f t="shared" si="110"/>
        <v>40</v>
      </c>
      <c r="H87" s="6">
        <f t="shared" si="111"/>
        <v>48</v>
      </c>
      <c r="I87" s="6" t="str">
        <f t="shared" si="112"/>
        <v>C</v>
      </c>
      <c r="J87" s="6">
        <f t="shared" si="113"/>
        <v>2</v>
      </c>
      <c r="K87" s="104"/>
      <c r="L87" s="6">
        <v>84</v>
      </c>
      <c r="M87" s="172">
        <v>36</v>
      </c>
      <c r="N87" s="113">
        <f t="shared" si="114"/>
        <v>36</v>
      </c>
      <c r="O87" s="6">
        <f t="shared" si="115"/>
        <v>36</v>
      </c>
      <c r="P87" s="6" t="str">
        <f t="shared" si="116"/>
        <v>D</v>
      </c>
      <c r="Q87" s="6">
        <f t="shared" si="117"/>
        <v>1</v>
      </c>
      <c r="R87" s="117"/>
      <c r="S87" s="6">
        <v>84</v>
      </c>
      <c r="T87" s="173">
        <v>11</v>
      </c>
      <c r="U87" s="173">
        <v>17</v>
      </c>
      <c r="V87" s="6">
        <f t="shared" si="118"/>
        <v>11</v>
      </c>
      <c r="W87" s="6">
        <f t="shared" si="146"/>
        <v>17</v>
      </c>
      <c r="X87" s="6">
        <f t="shared" si="119"/>
        <v>28</v>
      </c>
      <c r="Y87" s="6" t="str">
        <f t="shared" si="120"/>
        <v>F</v>
      </c>
      <c r="Z87" s="6" t="str">
        <f t="shared" si="121"/>
        <v>F</v>
      </c>
      <c r="AA87" s="6"/>
      <c r="AB87" s="6">
        <v>84</v>
      </c>
      <c r="AC87">
        <v>11</v>
      </c>
      <c r="AD87">
        <v>13</v>
      </c>
      <c r="AE87" s="6">
        <f t="shared" si="122"/>
        <v>11</v>
      </c>
      <c r="AF87" s="6">
        <f t="shared" si="123"/>
        <v>13</v>
      </c>
      <c r="AG87" s="6">
        <f t="shared" si="124"/>
        <v>24</v>
      </c>
      <c r="AH87" s="6" t="str">
        <f t="shared" si="125"/>
        <v>F</v>
      </c>
      <c r="AI87" s="6" t="str">
        <f t="shared" si="126"/>
        <v>F</v>
      </c>
      <c r="AJ87" s="6"/>
      <c r="AK87" s="6">
        <v>84</v>
      </c>
      <c r="AL87" s="174">
        <v>17</v>
      </c>
      <c r="AM87" s="174">
        <v>13</v>
      </c>
      <c r="AN87" s="6">
        <f t="shared" si="127"/>
        <v>17</v>
      </c>
      <c r="AO87" s="6">
        <f t="shared" si="147"/>
        <v>13</v>
      </c>
      <c r="AP87" s="6">
        <f t="shared" si="128"/>
        <v>30</v>
      </c>
      <c r="AQ87" s="6" t="str">
        <f t="shared" si="129"/>
        <v>F</v>
      </c>
      <c r="AR87" s="6" t="str">
        <f t="shared" si="130"/>
        <v>F</v>
      </c>
      <c r="AS87" s="6"/>
      <c r="AT87" s="146">
        <v>84</v>
      </c>
      <c r="AU87" s="176">
        <v>11</v>
      </c>
      <c r="AV87" s="176">
        <v>3</v>
      </c>
      <c r="AW87" s="134">
        <f t="shared" si="131"/>
        <v>11</v>
      </c>
      <c r="AX87" s="6">
        <f t="shared" si="132"/>
        <v>3</v>
      </c>
      <c r="AY87" s="6">
        <f t="shared" si="133"/>
        <v>14</v>
      </c>
      <c r="AZ87" s="6" t="str">
        <f t="shared" si="134"/>
        <v>F</v>
      </c>
      <c r="BA87" s="6" t="str">
        <f t="shared" si="135"/>
        <v>F</v>
      </c>
      <c r="BB87" s="6"/>
      <c r="BC87" s="6">
        <v>84</v>
      </c>
      <c r="BD87" s="193">
        <v>10</v>
      </c>
      <c r="BE87" s="193">
        <v>13</v>
      </c>
      <c r="BF87" s="193">
        <v>14</v>
      </c>
      <c r="BG87" s="6">
        <f t="shared" si="136"/>
        <v>10</v>
      </c>
      <c r="BH87" s="6">
        <f t="shared" si="137"/>
        <v>13</v>
      </c>
      <c r="BI87" s="6">
        <f t="shared" si="138"/>
        <v>14</v>
      </c>
      <c r="BJ87" s="6">
        <f t="shared" si="139"/>
        <v>37</v>
      </c>
      <c r="BK87" s="6" t="str">
        <f t="shared" si="140"/>
        <v>F</v>
      </c>
      <c r="BL87" s="6" t="str">
        <f t="shared" si="141"/>
        <v>F</v>
      </c>
      <c r="BM87" s="6"/>
      <c r="BN87" s="11" t="str">
        <f t="shared" si="142"/>
        <v>যুক্তিবিদ্যা</v>
      </c>
      <c r="BO87" s="195">
        <v>2</v>
      </c>
      <c r="BP87" s="195">
        <v>84</v>
      </c>
      <c r="BQ87" s="113">
        <f t="shared" ref="BQ87:BR87" si="165">IF(BP87="","Abs.",BP87)</f>
        <v>84</v>
      </c>
      <c r="BR87" s="6">
        <f t="shared" si="165"/>
        <v>84</v>
      </c>
      <c r="BS87" s="6" t="str">
        <f t="shared" si="144"/>
        <v>A+</v>
      </c>
      <c r="BT87" s="6">
        <f t="shared" si="145"/>
        <v>5</v>
      </c>
    </row>
    <row r="88" spans="1:72" customFormat="1">
      <c r="A88" s="197">
        <v>85</v>
      </c>
      <c r="B88" s="6"/>
      <c r="C88" s="6">
        <v>85</v>
      </c>
      <c r="D88" s="171">
        <v>14</v>
      </c>
      <c r="E88" s="171">
        <v>41</v>
      </c>
      <c r="F88" s="6">
        <f t="shared" si="109"/>
        <v>14</v>
      </c>
      <c r="G88" s="6">
        <f t="shared" si="110"/>
        <v>41</v>
      </c>
      <c r="H88" s="6">
        <f t="shared" si="111"/>
        <v>55</v>
      </c>
      <c r="I88" s="6" t="str">
        <f t="shared" si="112"/>
        <v>B</v>
      </c>
      <c r="J88" s="6">
        <f t="shared" si="113"/>
        <v>3</v>
      </c>
      <c r="K88" s="104"/>
      <c r="L88" s="6">
        <v>85</v>
      </c>
      <c r="M88" s="172">
        <v>37</v>
      </c>
      <c r="N88" s="113">
        <f t="shared" si="114"/>
        <v>37</v>
      </c>
      <c r="O88" s="6">
        <f t="shared" si="115"/>
        <v>37</v>
      </c>
      <c r="P88" s="6" t="str">
        <f t="shared" si="116"/>
        <v>D</v>
      </c>
      <c r="Q88" s="6">
        <f t="shared" si="117"/>
        <v>1</v>
      </c>
      <c r="R88" s="117"/>
      <c r="S88" s="6">
        <v>85</v>
      </c>
      <c r="T88" s="173">
        <v>12</v>
      </c>
      <c r="U88" s="173">
        <v>14</v>
      </c>
      <c r="V88" s="6">
        <f t="shared" si="118"/>
        <v>12</v>
      </c>
      <c r="W88" s="6">
        <f t="shared" si="146"/>
        <v>14</v>
      </c>
      <c r="X88" s="6">
        <f t="shared" si="119"/>
        <v>26</v>
      </c>
      <c r="Y88" s="6" t="str">
        <f t="shared" si="120"/>
        <v>F</v>
      </c>
      <c r="Z88" s="6" t="str">
        <f t="shared" si="121"/>
        <v>F</v>
      </c>
      <c r="AA88" s="6"/>
      <c r="AB88" s="6">
        <v>85</v>
      </c>
      <c r="AC88">
        <v>11</v>
      </c>
      <c r="AD88">
        <v>15</v>
      </c>
      <c r="AE88" s="6">
        <f t="shared" si="122"/>
        <v>11</v>
      </c>
      <c r="AF88" s="6">
        <f t="shared" si="123"/>
        <v>15</v>
      </c>
      <c r="AG88" s="6">
        <f t="shared" si="124"/>
        <v>26</v>
      </c>
      <c r="AH88" s="6" t="str">
        <f t="shared" si="125"/>
        <v>F</v>
      </c>
      <c r="AI88" s="6" t="str">
        <f t="shared" si="126"/>
        <v>F</v>
      </c>
      <c r="AJ88" s="6"/>
      <c r="AK88" s="6">
        <v>85</v>
      </c>
      <c r="AL88" s="174">
        <v>18</v>
      </c>
      <c r="AM88" s="174">
        <v>19</v>
      </c>
      <c r="AN88" s="6">
        <f t="shared" si="127"/>
        <v>18</v>
      </c>
      <c r="AO88" s="6">
        <f t="shared" si="147"/>
        <v>19</v>
      </c>
      <c r="AP88" s="6">
        <f t="shared" si="128"/>
        <v>37</v>
      </c>
      <c r="AQ88" s="6" t="str">
        <f t="shared" si="129"/>
        <v>F</v>
      </c>
      <c r="AR88" s="6" t="str">
        <f t="shared" si="130"/>
        <v>F</v>
      </c>
      <c r="AS88" s="6"/>
      <c r="AT88" s="146">
        <v>85</v>
      </c>
      <c r="AU88" s="176">
        <v>12</v>
      </c>
      <c r="AV88" s="176">
        <v>2</v>
      </c>
      <c r="AW88" s="134">
        <f t="shared" si="131"/>
        <v>12</v>
      </c>
      <c r="AX88" s="6">
        <f t="shared" si="132"/>
        <v>2</v>
      </c>
      <c r="AY88" s="6">
        <f t="shared" si="133"/>
        <v>14</v>
      </c>
      <c r="AZ88" s="6" t="str">
        <f t="shared" si="134"/>
        <v>F</v>
      </c>
      <c r="BA88" s="6" t="str">
        <f t="shared" si="135"/>
        <v>F</v>
      </c>
      <c r="BB88" s="6"/>
      <c r="BC88" s="6">
        <v>85</v>
      </c>
      <c r="BD88" s="193">
        <v>15</v>
      </c>
      <c r="BE88" s="193">
        <v>17</v>
      </c>
      <c r="BF88" s="193">
        <v>19</v>
      </c>
      <c r="BG88" s="6">
        <f t="shared" si="136"/>
        <v>15</v>
      </c>
      <c r="BH88" s="6">
        <f t="shared" si="137"/>
        <v>17</v>
      </c>
      <c r="BI88" s="6">
        <f t="shared" si="138"/>
        <v>19</v>
      </c>
      <c r="BJ88" s="6">
        <f t="shared" si="139"/>
        <v>51</v>
      </c>
      <c r="BK88" s="6" t="str">
        <f t="shared" si="140"/>
        <v>B</v>
      </c>
      <c r="BL88" s="6">
        <f t="shared" si="141"/>
        <v>3</v>
      </c>
      <c r="BM88" s="6"/>
      <c r="BN88" s="11" t="str">
        <f t="shared" si="142"/>
        <v>যুক্তিবিদ্যা</v>
      </c>
      <c r="BO88" s="195">
        <v>2</v>
      </c>
      <c r="BP88" s="195">
        <v>85</v>
      </c>
      <c r="BQ88" s="113">
        <f t="shared" ref="BQ88:BR88" si="166">IF(BP88="","Abs.",BP88)</f>
        <v>85</v>
      </c>
      <c r="BR88" s="6">
        <f t="shared" si="166"/>
        <v>85</v>
      </c>
      <c r="BS88" s="6" t="str">
        <f t="shared" si="144"/>
        <v>A+</v>
      </c>
      <c r="BT88" s="6">
        <f t="shared" si="145"/>
        <v>5</v>
      </c>
    </row>
    <row r="89" spans="1:72" customFormat="1">
      <c r="A89" s="197">
        <v>86</v>
      </c>
      <c r="B89" s="6"/>
      <c r="C89" s="6">
        <v>86</v>
      </c>
      <c r="D89" s="171">
        <v>14</v>
      </c>
      <c r="E89" s="171">
        <v>56</v>
      </c>
      <c r="F89" s="6">
        <f t="shared" si="109"/>
        <v>14</v>
      </c>
      <c r="G89" s="6">
        <f t="shared" si="110"/>
        <v>56</v>
      </c>
      <c r="H89" s="6">
        <f t="shared" si="111"/>
        <v>70</v>
      </c>
      <c r="I89" s="6" t="str">
        <f t="shared" si="112"/>
        <v>A</v>
      </c>
      <c r="J89" s="6">
        <f t="shared" si="113"/>
        <v>4</v>
      </c>
      <c r="K89" s="104"/>
      <c r="L89" s="6">
        <v>86</v>
      </c>
      <c r="M89" s="172">
        <v>60</v>
      </c>
      <c r="N89" s="113">
        <f t="shared" si="114"/>
        <v>60</v>
      </c>
      <c r="O89" s="6">
        <f t="shared" si="115"/>
        <v>60</v>
      </c>
      <c r="P89" s="6" t="str">
        <f t="shared" si="116"/>
        <v>A-</v>
      </c>
      <c r="Q89" s="6">
        <f t="shared" si="117"/>
        <v>3.5</v>
      </c>
      <c r="R89" s="117"/>
      <c r="S89" s="6">
        <v>86</v>
      </c>
      <c r="T89" s="173">
        <v>18</v>
      </c>
      <c r="U89" s="173">
        <v>38</v>
      </c>
      <c r="V89" s="6">
        <f t="shared" si="118"/>
        <v>18</v>
      </c>
      <c r="W89" s="6">
        <f t="shared" si="146"/>
        <v>38</v>
      </c>
      <c r="X89" s="6">
        <f t="shared" si="119"/>
        <v>56</v>
      </c>
      <c r="Y89" s="6" t="str">
        <f t="shared" si="120"/>
        <v>B</v>
      </c>
      <c r="Z89" s="6">
        <f t="shared" si="121"/>
        <v>3</v>
      </c>
      <c r="AA89" s="6"/>
      <c r="AB89" s="6">
        <v>86</v>
      </c>
      <c r="AC89">
        <v>14</v>
      </c>
      <c r="AD89">
        <v>35</v>
      </c>
      <c r="AE89" s="6">
        <f t="shared" si="122"/>
        <v>14</v>
      </c>
      <c r="AF89" s="6">
        <f t="shared" si="123"/>
        <v>35</v>
      </c>
      <c r="AG89" s="6">
        <f t="shared" si="124"/>
        <v>49</v>
      </c>
      <c r="AH89" s="6" t="str">
        <f t="shared" si="125"/>
        <v>C</v>
      </c>
      <c r="AI89" s="6">
        <f t="shared" si="126"/>
        <v>2</v>
      </c>
      <c r="AJ89" s="6"/>
      <c r="AK89" s="6">
        <v>86</v>
      </c>
      <c r="AL89" s="174">
        <v>22</v>
      </c>
      <c r="AM89" s="174">
        <v>47</v>
      </c>
      <c r="AN89" s="6">
        <f t="shared" si="127"/>
        <v>22</v>
      </c>
      <c r="AO89" s="6">
        <f t="shared" si="147"/>
        <v>47</v>
      </c>
      <c r="AP89" s="6">
        <f t="shared" si="128"/>
        <v>69</v>
      </c>
      <c r="AQ89" s="6" t="str">
        <f t="shared" si="129"/>
        <v>A-</v>
      </c>
      <c r="AR89" s="6">
        <f t="shared" si="130"/>
        <v>3.5</v>
      </c>
      <c r="AS89" s="6"/>
      <c r="AT89" s="146">
        <v>86</v>
      </c>
      <c r="AU89" s="176">
        <v>25</v>
      </c>
      <c r="AV89" s="176">
        <v>59</v>
      </c>
      <c r="AW89" s="134">
        <f t="shared" si="131"/>
        <v>25</v>
      </c>
      <c r="AX89" s="6">
        <f t="shared" si="132"/>
        <v>59</v>
      </c>
      <c r="AY89" s="6">
        <f t="shared" si="133"/>
        <v>84</v>
      </c>
      <c r="AZ89" s="6" t="str">
        <f t="shared" si="134"/>
        <v>A+</v>
      </c>
      <c r="BA89" s="6">
        <f t="shared" si="135"/>
        <v>5</v>
      </c>
      <c r="BB89" s="6"/>
      <c r="BC89" s="6">
        <v>86</v>
      </c>
      <c r="BD89" s="193">
        <v>16</v>
      </c>
      <c r="BE89" s="193">
        <v>33</v>
      </c>
      <c r="BF89" s="193">
        <v>19</v>
      </c>
      <c r="BG89" s="6">
        <f t="shared" si="136"/>
        <v>16</v>
      </c>
      <c r="BH89" s="6">
        <f t="shared" si="137"/>
        <v>33</v>
      </c>
      <c r="BI89" s="6">
        <f t="shared" si="138"/>
        <v>19</v>
      </c>
      <c r="BJ89" s="6">
        <f t="shared" si="139"/>
        <v>68</v>
      </c>
      <c r="BK89" s="6" t="str">
        <f t="shared" si="140"/>
        <v>A-</v>
      </c>
      <c r="BL89" s="6">
        <f t="shared" si="141"/>
        <v>3.5</v>
      </c>
      <c r="BM89" s="6"/>
      <c r="BN89" s="11" t="str">
        <f t="shared" si="142"/>
        <v>যুক্তিবিদ্যা</v>
      </c>
      <c r="BO89" s="195">
        <v>2</v>
      </c>
      <c r="BP89" s="195">
        <v>86</v>
      </c>
      <c r="BQ89" s="113">
        <f t="shared" ref="BQ89:BR89" si="167">IF(BP89="","Abs.",BP89)</f>
        <v>86</v>
      </c>
      <c r="BR89" s="6">
        <f t="shared" si="167"/>
        <v>86</v>
      </c>
      <c r="BS89" s="6" t="str">
        <f t="shared" si="144"/>
        <v>A+</v>
      </c>
      <c r="BT89" s="6">
        <f t="shared" si="145"/>
        <v>5</v>
      </c>
    </row>
    <row r="90" spans="1:72" customFormat="1">
      <c r="A90" s="197">
        <v>87</v>
      </c>
      <c r="B90" s="6"/>
      <c r="C90" s="6">
        <v>87</v>
      </c>
      <c r="D90" s="171">
        <v>12</v>
      </c>
      <c r="E90" s="171">
        <v>33</v>
      </c>
      <c r="F90" s="6">
        <f t="shared" si="109"/>
        <v>12</v>
      </c>
      <c r="G90" s="6">
        <f t="shared" si="110"/>
        <v>33</v>
      </c>
      <c r="H90" s="6">
        <f t="shared" si="111"/>
        <v>45</v>
      </c>
      <c r="I90" s="6" t="str">
        <f t="shared" si="112"/>
        <v>C</v>
      </c>
      <c r="J90" s="6">
        <f t="shared" si="113"/>
        <v>2</v>
      </c>
      <c r="K90" s="104"/>
      <c r="L90" s="6">
        <v>87</v>
      </c>
      <c r="M90" s="172">
        <v>45</v>
      </c>
      <c r="N90" s="113">
        <f t="shared" si="114"/>
        <v>45</v>
      </c>
      <c r="O90" s="6">
        <f t="shared" si="115"/>
        <v>45</v>
      </c>
      <c r="P90" s="6" t="str">
        <f t="shared" si="116"/>
        <v>C</v>
      </c>
      <c r="Q90" s="6">
        <f t="shared" si="117"/>
        <v>2</v>
      </c>
      <c r="R90" s="117"/>
      <c r="S90" s="6">
        <v>87</v>
      </c>
      <c r="T90" s="173">
        <v>16</v>
      </c>
      <c r="U90" s="173">
        <v>17</v>
      </c>
      <c r="V90" s="6">
        <f t="shared" si="118"/>
        <v>16</v>
      </c>
      <c r="W90" s="6">
        <f t="shared" si="146"/>
        <v>17</v>
      </c>
      <c r="X90" s="6">
        <f t="shared" si="119"/>
        <v>33</v>
      </c>
      <c r="Y90" s="6" t="str">
        <f t="shared" si="120"/>
        <v>F</v>
      </c>
      <c r="Z90" s="6" t="str">
        <f t="shared" si="121"/>
        <v>F</v>
      </c>
      <c r="AA90" s="6"/>
      <c r="AB90" s="6">
        <v>87</v>
      </c>
      <c r="AC90">
        <v>15</v>
      </c>
      <c r="AD90">
        <v>17</v>
      </c>
      <c r="AE90" s="6">
        <f t="shared" si="122"/>
        <v>15</v>
      </c>
      <c r="AF90" s="6">
        <f t="shared" si="123"/>
        <v>17</v>
      </c>
      <c r="AG90" s="6">
        <f t="shared" si="124"/>
        <v>32</v>
      </c>
      <c r="AH90" s="6" t="str">
        <f t="shared" si="125"/>
        <v>F</v>
      </c>
      <c r="AI90" s="6" t="str">
        <f t="shared" si="126"/>
        <v>F</v>
      </c>
      <c r="AJ90" s="6"/>
      <c r="AK90" s="6">
        <v>87</v>
      </c>
      <c r="AL90" s="174">
        <v>17</v>
      </c>
      <c r="AM90" s="174">
        <v>20</v>
      </c>
      <c r="AN90" s="6">
        <f t="shared" si="127"/>
        <v>17</v>
      </c>
      <c r="AO90" s="6">
        <f t="shared" si="147"/>
        <v>20</v>
      </c>
      <c r="AP90" s="6">
        <f t="shared" si="128"/>
        <v>37</v>
      </c>
      <c r="AQ90" s="6" t="str">
        <f t="shared" si="129"/>
        <v>F</v>
      </c>
      <c r="AR90" s="6" t="str">
        <f t="shared" si="130"/>
        <v>F</v>
      </c>
      <c r="AS90" s="6"/>
      <c r="AT90" s="146">
        <v>87</v>
      </c>
      <c r="AU90" s="176">
        <v>18</v>
      </c>
      <c r="AV90" s="176">
        <v>29</v>
      </c>
      <c r="AW90" s="134">
        <f t="shared" si="131"/>
        <v>18</v>
      </c>
      <c r="AX90" s="6">
        <f t="shared" si="132"/>
        <v>29</v>
      </c>
      <c r="AY90" s="6">
        <f t="shared" si="133"/>
        <v>47</v>
      </c>
      <c r="AZ90" s="6" t="str">
        <f t="shared" si="134"/>
        <v>C</v>
      </c>
      <c r="BA90" s="6">
        <f t="shared" si="135"/>
        <v>2</v>
      </c>
      <c r="BB90" s="6"/>
      <c r="BC90" s="6">
        <v>87</v>
      </c>
      <c r="BD90" s="193">
        <v>17</v>
      </c>
      <c r="BE90" s="193">
        <v>18</v>
      </c>
      <c r="BF90" s="193">
        <v>18</v>
      </c>
      <c r="BG90" s="6">
        <f t="shared" si="136"/>
        <v>17</v>
      </c>
      <c r="BH90" s="6">
        <f t="shared" si="137"/>
        <v>18</v>
      </c>
      <c r="BI90" s="6">
        <f t="shared" si="138"/>
        <v>18</v>
      </c>
      <c r="BJ90" s="6">
        <f t="shared" si="139"/>
        <v>53</v>
      </c>
      <c r="BK90" s="6" t="str">
        <f t="shared" si="140"/>
        <v>B</v>
      </c>
      <c r="BL90" s="6">
        <f t="shared" si="141"/>
        <v>3</v>
      </c>
      <c r="BM90" s="6"/>
      <c r="BN90" s="11" t="str">
        <f t="shared" si="142"/>
        <v>যুক্তিবিদ্যা</v>
      </c>
      <c r="BO90" s="195">
        <v>2</v>
      </c>
      <c r="BP90" s="195">
        <v>87</v>
      </c>
      <c r="BQ90" s="113">
        <f t="shared" ref="BQ90:BR90" si="168">IF(BP90="","Abs.",BP90)</f>
        <v>87</v>
      </c>
      <c r="BR90" s="6">
        <f t="shared" si="168"/>
        <v>87</v>
      </c>
      <c r="BS90" s="6" t="str">
        <f t="shared" si="144"/>
        <v>A+</v>
      </c>
      <c r="BT90" s="6">
        <f t="shared" si="145"/>
        <v>5</v>
      </c>
    </row>
    <row r="91" spans="1:72" customFormat="1">
      <c r="A91" s="197">
        <v>88</v>
      </c>
      <c r="B91" s="6"/>
      <c r="C91" s="6">
        <v>88</v>
      </c>
      <c r="D91" s="171">
        <v>11</v>
      </c>
      <c r="E91" s="171">
        <v>41</v>
      </c>
      <c r="F91" s="6">
        <f t="shared" si="109"/>
        <v>11</v>
      </c>
      <c r="G91" s="6">
        <f t="shared" si="110"/>
        <v>41</v>
      </c>
      <c r="H91" s="6">
        <f t="shared" si="111"/>
        <v>52</v>
      </c>
      <c r="I91" s="6" t="str">
        <f t="shared" si="112"/>
        <v>B</v>
      </c>
      <c r="J91" s="6">
        <f t="shared" si="113"/>
        <v>3</v>
      </c>
      <c r="K91" s="104"/>
      <c r="L91" s="6">
        <v>88</v>
      </c>
      <c r="M91" s="172">
        <v>33</v>
      </c>
      <c r="N91" s="113">
        <f t="shared" si="114"/>
        <v>33</v>
      </c>
      <c r="O91" s="6">
        <f t="shared" si="115"/>
        <v>33</v>
      </c>
      <c r="P91" s="6" t="str">
        <f t="shared" si="116"/>
        <v>D</v>
      </c>
      <c r="Q91" s="6">
        <f t="shared" si="117"/>
        <v>1</v>
      </c>
      <c r="R91" s="117"/>
      <c r="S91" s="6">
        <v>88</v>
      </c>
      <c r="T91" s="173">
        <v>7</v>
      </c>
      <c r="U91" s="173">
        <v>18</v>
      </c>
      <c r="V91" s="6">
        <f t="shared" si="118"/>
        <v>7</v>
      </c>
      <c r="W91" s="6">
        <f t="shared" si="146"/>
        <v>18</v>
      </c>
      <c r="X91" s="6">
        <f t="shared" si="119"/>
        <v>25</v>
      </c>
      <c r="Y91" s="6" t="str">
        <f t="shared" si="120"/>
        <v>F</v>
      </c>
      <c r="Z91" s="6" t="str">
        <f t="shared" si="121"/>
        <v>F</v>
      </c>
      <c r="AA91" s="6"/>
      <c r="AB91" s="6">
        <v>88</v>
      </c>
      <c r="AC91">
        <v>8</v>
      </c>
      <c r="AD91">
        <v>13</v>
      </c>
      <c r="AE91" s="6">
        <f t="shared" si="122"/>
        <v>8</v>
      </c>
      <c r="AF91" s="6">
        <f t="shared" si="123"/>
        <v>13</v>
      </c>
      <c r="AG91" s="6">
        <f t="shared" si="124"/>
        <v>21</v>
      </c>
      <c r="AH91" s="6" t="str">
        <f t="shared" si="125"/>
        <v>F</v>
      </c>
      <c r="AI91" s="6" t="str">
        <f t="shared" si="126"/>
        <v>F</v>
      </c>
      <c r="AJ91" s="6"/>
      <c r="AK91" s="6">
        <v>88</v>
      </c>
      <c r="AL91" s="174">
        <v>18</v>
      </c>
      <c r="AM91" s="174">
        <v>28</v>
      </c>
      <c r="AN91" s="6">
        <f t="shared" si="127"/>
        <v>18</v>
      </c>
      <c r="AO91" s="6">
        <f t="shared" si="147"/>
        <v>28</v>
      </c>
      <c r="AP91" s="6">
        <f t="shared" si="128"/>
        <v>46</v>
      </c>
      <c r="AQ91" s="6" t="str">
        <f t="shared" si="129"/>
        <v>C</v>
      </c>
      <c r="AR91" s="6">
        <f t="shared" si="130"/>
        <v>2</v>
      </c>
      <c r="AS91" s="6"/>
      <c r="AT91" s="146">
        <v>88</v>
      </c>
      <c r="AU91" s="176">
        <v>13</v>
      </c>
      <c r="AV91" s="176">
        <v>16</v>
      </c>
      <c r="AW91" s="134">
        <f t="shared" si="131"/>
        <v>13</v>
      </c>
      <c r="AX91" s="6">
        <f t="shared" si="132"/>
        <v>16</v>
      </c>
      <c r="AY91" s="6">
        <f t="shared" si="133"/>
        <v>29</v>
      </c>
      <c r="AZ91" s="6" t="str">
        <f t="shared" si="134"/>
        <v>F</v>
      </c>
      <c r="BA91" s="6" t="str">
        <f t="shared" si="135"/>
        <v>F</v>
      </c>
      <c r="BB91" s="6"/>
      <c r="BC91" s="6">
        <v>88</v>
      </c>
      <c r="BD91" s="193">
        <v>17</v>
      </c>
      <c r="BE91" s="193">
        <v>22</v>
      </c>
      <c r="BF91" s="193">
        <v>18</v>
      </c>
      <c r="BG91" s="6">
        <f t="shared" si="136"/>
        <v>17</v>
      </c>
      <c r="BH91" s="6">
        <f t="shared" si="137"/>
        <v>22</v>
      </c>
      <c r="BI91" s="6">
        <f t="shared" si="138"/>
        <v>18</v>
      </c>
      <c r="BJ91" s="6">
        <f t="shared" si="139"/>
        <v>57</v>
      </c>
      <c r="BK91" s="6" t="str">
        <f t="shared" si="140"/>
        <v>B</v>
      </c>
      <c r="BL91" s="6">
        <f t="shared" si="141"/>
        <v>3</v>
      </c>
      <c r="BM91" s="6"/>
      <c r="BN91" s="11" t="str">
        <f t="shared" si="142"/>
        <v>যুক্তিবিদ্যা</v>
      </c>
      <c r="BO91" s="195">
        <v>2</v>
      </c>
      <c r="BP91" s="195">
        <v>88</v>
      </c>
      <c r="BQ91" s="113">
        <f t="shared" ref="BQ91:BR91" si="169">IF(BP91="","Abs.",BP91)</f>
        <v>88</v>
      </c>
      <c r="BR91" s="6">
        <f t="shared" si="169"/>
        <v>88</v>
      </c>
      <c r="BS91" s="6" t="str">
        <f t="shared" si="144"/>
        <v>A+</v>
      </c>
      <c r="BT91" s="6">
        <f t="shared" si="145"/>
        <v>5</v>
      </c>
    </row>
    <row r="92" spans="1:72" customFormat="1">
      <c r="A92" s="197">
        <v>89</v>
      </c>
      <c r="B92" s="6"/>
      <c r="C92" s="6">
        <v>89</v>
      </c>
      <c r="D92" s="171">
        <v>12</v>
      </c>
      <c r="E92" s="171">
        <v>23</v>
      </c>
      <c r="F92" s="6">
        <f t="shared" si="109"/>
        <v>12</v>
      </c>
      <c r="G92" s="6">
        <f t="shared" si="110"/>
        <v>23</v>
      </c>
      <c r="H92" s="6">
        <f t="shared" si="111"/>
        <v>35</v>
      </c>
      <c r="I92" s="6" t="str">
        <f t="shared" si="112"/>
        <v>F</v>
      </c>
      <c r="J92" s="6" t="str">
        <f t="shared" si="113"/>
        <v>F</v>
      </c>
      <c r="K92" s="104"/>
      <c r="L92" s="6">
        <v>89</v>
      </c>
      <c r="M92" s="172">
        <v>18</v>
      </c>
      <c r="N92" s="113">
        <f t="shared" si="114"/>
        <v>18</v>
      </c>
      <c r="O92" s="6">
        <f t="shared" si="115"/>
        <v>18</v>
      </c>
      <c r="P92" s="6" t="str">
        <f t="shared" si="116"/>
        <v>F</v>
      </c>
      <c r="Q92" s="6" t="str">
        <f t="shared" si="117"/>
        <v>F</v>
      </c>
      <c r="R92" s="117"/>
      <c r="S92" s="6">
        <v>89</v>
      </c>
      <c r="T92" s="173">
        <v>6</v>
      </c>
      <c r="U92" s="173">
        <v>14</v>
      </c>
      <c r="V92" s="6">
        <f t="shared" si="118"/>
        <v>6</v>
      </c>
      <c r="W92" s="6">
        <f t="shared" si="146"/>
        <v>14</v>
      </c>
      <c r="X92" s="6">
        <f t="shared" si="119"/>
        <v>20</v>
      </c>
      <c r="Y92" s="6" t="str">
        <f t="shared" si="120"/>
        <v>F</v>
      </c>
      <c r="Z92" s="6" t="str">
        <f t="shared" si="121"/>
        <v>F</v>
      </c>
      <c r="AA92" s="6"/>
      <c r="AB92" s="6">
        <v>89</v>
      </c>
      <c r="AE92" s="6" t="str">
        <f t="shared" si="122"/>
        <v>Abs.</v>
      </c>
      <c r="AF92" s="6" t="str">
        <f t="shared" si="123"/>
        <v>Abs.</v>
      </c>
      <c r="AG92" s="6" t="str">
        <f t="shared" si="124"/>
        <v>Abs.</v>
      </c>
      <c r="AH92" s="6" t="str">
        <f t="shared" si="125"/>
        <v>Abs.</v>
      </c>
      <c r="AI92" s="6" t="str">
        <f t="shared" si="126"/>
        <v>Abs.</v>
      </c>
      <c r="AJ92" s="6"/>
      <c r="AK92" s="6">
        <v>89</v>
      </c>
      <c r="AL92" s="174">
        <v>15</v>
      </c>
      <c r="AM92" s="174">
        <v>15</v>
      </c>
      <c r="AN92" s="6">
        <f t="shared" si="127"/>
        <v>15</v>
      </c>
      <c r="AO92" s="6">
        <f t="shared" si="147"/>
        <v>15</v>
      </c>
      <c r="AP92" s="6">
        <f t="shared" si="128"/>
        <v>30</v>
      </c>
      <c r="AQ92" s="6" t="str">
        <f t="shared" si="129"/>
        <v>F</v>
      </c>
      <c r="AR92" s="6" t="str">
        <f t="shared" si="130"/>
        <v>F</v>
      </c>
      <c r="AS92" s="6"/>
      <c r="AT92" s="146">
        <v>89</v>
      </c>
      <c r="AU92" s="177"/>
      <c r="AV92" s="177"/>
      <c r="AW92" s="134" t="str">
        <f t="shared" si="131"/>
        <v>Abs.</v>
      </c>
      <c r="AX92" s="6" t="str">
        <f t="shared" si="132"/>
        <v>Abs.</v>
      </c>
      <c r="AY92" s="6" t="str">
        <f t="shared" si="133"/>
        <v>Abs.</v>
      </c>
      <c r="AZ92" s="6" t="str">
        <f t="shared" si="134"/>
        <v>Abs.</v>
      </c>
      <c r="BA92" s="6" t="str">
        <f t="shared" si="135"/>
        <v>Abs.</v>
      </c>
      <c r="BB92" s="6"/>
      <c r="BC92" s="6">
        <v>89</v>
      </c>
      <c r="BD92" s="193">
        <v>11</v>
      </c>
      <c r="BE92" s="193">
        <v>10</v>
      </c>
      <c r="BF92" s="193"/>
      <c r="BG92" s="6">
        <f t="shared" si="136"/>
        <v>11</v>
      </c>
      <c r="BH92" s="6">
        <f t="shared" si="137"/>
        <v>10</v>
      </c>
      <c r="BI92" s="6" t="str">
        <f t="shared" si="138"/>
        <v>Abs.</v>
      </c>
      <c r="BJ92" s="6" t="str">
        <f t="shared" si="139"/>
        <v>Abs.</v>
      </c>
      <c r="BK92" s="6" t="str">
        <f t="shared" si="140"/>
        <v>Abs.</v>
      </c>
      <c r="BL92" s="6" t="str">
        <f t="shared" si="141"/>
        <v>Abs.</v>
      </c>
      <c r="BM92" s="6"/>
      <c r="BN92" s="11" t="str">
        <f t="shared" si="142"/>
        <v>যুক্তিবিদ্যা</v>
      </c>
      <c r="BO92" s="195">
        <v>2</v>
      </c>
      <c r="BP92" s="195">
        <v>89</v>
      </c>
      <c r="BQ92" s="113">
        <f t="shared" ref="BQ92:BR92" si="170">IF(BP92="","Abs.",BP92)</f>
        <v>89</v>
      </c>
      <c r="BR92" s="6">
        <f t="shared" si="170"/>
        <v>89</v>
      </c>
      <c r="BS92" s="6" t="str">
        <f t="shared" si="144"/>
        <v>A+</v>
      </c>
      <c r="BT92" s="6">
        <f t="shared" si="145"/>
        <v>5</v>
      </c>
    </row>
    <row r="93" spans="1:72" customFormat="1">
      <c r="A93" s="197">
        <v>90</v>
      </c>
      <c r="B93" s="6"/>
      <c r="C93" s="6">
        <v>90</v>
      </c>
      <c r="D93" s="171">
        <v>17</v>
      </c>
      <c r="E93" s="171">
        <v>37</v>
      </c>
      <c r="F93" s="6">
        <f t="shared" si="109"/>
        <v>17</v>
      </c>
      <c r="G93" s="6">
        <f t="shared" si="110"/>
        <v>37</v>
      </c>
      <c r="H93" s="6">
        <f t="shared" si="111"/>
        <v>54</v>
      </c>
      <c r="I93" s="6" t="str">
        <f t="shared" si="112"/>
        <v>B</v>
      </c>
      <c r="J93" s="6">
        <f t="shared" si="113"/>
        <v>3</v>
      </c>
      <c r="K93" s="104"/>
      <c r="L93" s="6">
        <v>90</v>
      </c>
      <c r="M93" s="172">
        <v>45</v>
      </c>
      <c r="N93" s="113">
        <f t="shared" si="114"/>
        <v>45</v>
      </c>
      <c r="O93" s="6">
        <f t="shared" si="115"/>
        <v>45</v>
      </c>
      <c r="P93" s="6" t="str">
        <f t="shared" si="116"/>
        <v>C</v>
      </c>
      <c r="Q93" s="6">
        <f t="shared" si="117"/>
        <v>2</v>
      </c>
      <c r="R93" s="117"/>
      <c r="S93" s="6">
        <v>90</v>
      </c>
      <c r="T93" s="173">
        <v>7</v>
      </c>
      <c r="U93" s="173">
        <v>20</v>
      </c>
      <c r="V93" s="6">
        <f t="shared" si="118"/>
        <v>7</v>
      </c>
      <c r="W93" s="6">
        <f t="shared" si="146"/>
        <v>20</v>
      </c>
      <c r="X93" s="6">
        <f t="shared" si="119"/>
        <v>27</v>
      </c>
      <c r="Y93" s="6" t="str">
        <f t="shared" si="120"/>
        <v>F</v>
      </c>
      <c r="Z93" s="6" t="str">
        <f t="shared" si="121"/>
        <v>F</v>
      </c>
      <c r="AA93" s="6"/>
      <c r="AB93" s="6">
        <v>90</v>
      </c>
      <c r="AC93">
        <v>14</v>
      </c>
      <c r="AD93">
        <v>9</v>
      </c>
      <c r="AE93" s="6">
        <f t="shared" si="122"/>
        <v>14</v>
      </c>
      <c r="AF93" s="6">
        <f t="shared" si="123"/>
        <v>9</v>
      </c>
      <c r="AG93" s="6">
        <f t="shared" si="124"/>
        <v>23</v>
      </c>
      <c r="AH93" s="6" t="str">
        <f t="shared" si="125"/>
        <v>F</v>
      </c>
      <c r="AI93" s="6" t="str">
        <f t="shared" si="126"/>
        <v>F</v>
      </c>
      <c r="AJ93" s="6"/>
      <c r="AK93" s="6">
        <v>90</v>
      </c>
      <c r="AL93" s="174">
        <v>16</v>
      </c>
      <c r="AM93" s="174">
        <v>33</v>
      </c>
      <c r="AN93" s="6">
        <f t="shared" si="127"/>
        <v>16</v>
      </c>
      <c r="AO93" s="6">
        <f t="shared" si="147"/>
        <v>33</v>
      </c>
      <c r="AP93" s="6">
        <f t="shared" si="128"/>
        <v>49</v>
      </c>
      <c r="AQ93" s="6" t="str">
        <f t="shared" si="129"/>
        <v>C</v>
      </c>
      <c r="AR93" s="6">
        <f t="shared" si="130"/>
        <v>2</v>
      </c>
      <c r="AS93" s="6"/>
      <c r="AT93" s="146">
        <v>90</v>
      </c>
      <c r="AU93" s="176">
        <v>17</v>
      </c>
      <c r="AV93" s="176">
        <v>13</v>
      </c>
      <c r="AW93" s="134">
        <f t="shared" si="131"/>
        <v>17</v>
      </c>
      <c r="AX93" s="6">
        <f t="shared" si="132"/>
        <v>13</v>
      </c>
      <c r="AY93" s="6">
        <f t="shared" si="133"/>
        <v>30</v>
      </c>
      <c r="AZ93" s="6" t="str">
        <f t="shared" si="134"/>
        <v>F</v>
      </c>
      <c r="BA93" s="6" t="str">
        <f t="shared" si="135"/>
        <v>F</v>
      </c>
      <c r="BB93" s="6"/>
      <c r="BC93" s="6">
        <v>90</v>
      </c>
      <c r="BD93" s="193">
        <v>10</v>
      </c>
      <c r="BE93" s="193">
        <v>24</v>
      </c>
      <c r="BF93" s="193">
        <v>17</v>
      </c>
      <c r="BG93" s="6">
        <f t="shared" si="136"/>
        <v>10</v>
      </c>
      <c r="BH93" s="6">
        <f t="shared" si="137"/>
        <v>24</v>
      </c>
      <c r="BI93" s="6">
        <f t="shared" si="138"/>
        <v>17</v>
      </c>
      <c r="BJ93" s="6">
        <f t="shared" si="139"/>
        <v>51</v>
      </c>
      <c r="BK93" s="6" t="str">
        <f t="shared" si="140"/>
        <v>B</v>
      </c>
      <c r="BL93" s="6">
        <f t="shared" si="141"/>
        <v>3</v>
      </c>
      <c r="BM93" s="6"/>
      <c r="BN93" s="11" t="str">
        <f t="shared" si="142"/>
        <v>যুক্তিবিদ্যা</v>
      </c>
      <c r="BO93" s="195">
        <v>2</v>
      </c>
      <c r="BP93" s="195">
        <v>90</v>
      </c>
      <c r="BQ93" s="113">
        <f t="shared" ref="BQ93:BR93" si="171">IF(BP93="","Abs.",BP93)</f>
        <v>90</v>
      </c>
      <c r="BR93" s="6">
        <f t="shared" si="171"/>
        <v>90</v>
      </c>
      <c r="BS93" s="6" t="str">
        <f t="shared" si="144"/>
        <v>A+</v>
      </c>
      <c r="BT93" s="6">
        <f t="shared" si="145"/>
        <v>5</v>
      </c>
    </row>
    <row r="94" spans="1:72" customFormat="1">
      <c r="A94" s="197">
        <v>91</v>
      </c>
      <c r="B94" s="6"/>
      <c r="C94" s="6">
        <v>91</v>
      </c>
      <c r="D94" s="171">
        <v>13</v>
      </c>
      <c r="E94" s="171">
        <v>35</v>
      </c>
      <c r="F94" s="6">
        <f t="shared" si="109"/>
        <v>13</v>
      </c>
      <c r="G94" s="6">
        <f t="shared" si="110"/>
        <v>35</v>
      </c>
      <c r="H94" s="6">
        <f t="shared" si="111"/>
        <v>48</v>
      </c>
      <c r="I94" s="6" t="str">
        <f t="shared" si="112"/>
        <v>C</v>
      </c>
      <c r="J94" s="6">
        <f t="shared" si="113"/>
        <v>2</v>
      </c>
      <c r="K94" s="104"/>
      <c r="L94" s="6">
        <v>91</v>
      </c>
      <c r="M94" s="172">
        <v>27</v>
      </c>
      <c r="N94" s="113">
        <f t="shared" si="114"/>
        <v>27</v>
      </c>
      <c r="O94" s="6">
        <f t="shared" si="115"/>
        <v>27</v>
      </c>
      <c r="P94" s="6" t="str">
        <f t="shared" si="116"/>
        <v>F</v>
      </c>
      <c r="Q94" s="6" t="str">
        <f t="shared" si="117"/>
        <v>F</v>
      </c>
      <c r="R94" s="117"/>
      <c r="S94" s="6">
        <v>91</v>
      </c>
      <c r="T94" s="173">
        <v>9</v>
      </c>
      <c r="U94" s="173">
        <v>21</v>
      </c>
      <c r="V94" s="6">
        <f t="shared" si="118"/>
        <v>9</v>
      </c>
      <c r="W94" s="6">
        <f t="shared" si="146"/>
        <v>21</v>
      </c>
      <c r="X94" s="6">
        <f t="shared" si="119"/>
        <v>30</v>
      </c>
      <c r="Y94" s="6" t="str">
        <f t="shared" si="120"/>
        <v>F</v>
      </c>
      <c r="Z94" s="6" t="str">
        <f t="shared" si="121"/>
        <v>F</v>
      </c>
      <c r="AA94" s="6"/>
      <c r="AB94" s="6">
        <v>91</v>
      </c>
      <c r="AC94">
        <v>9</v>
      </c>
      <c r="AD94">
        <v>15</v>
      </c>
      <c r="AE94" s="6">
        <f t="shared" si="122"/>
        <v>9</v>
      </c>
      <c r="AF94" s="6">
        <f t="shared" si="123"/>
        <v>15</v>
      </c>
      <c r="AG94" s="6">
        <f t="shared" si="124"/>
        <v>24</v>
      </c>
      <c r="AH94" s="6" t="str">
        <f t="shared" si="125"/>
        <v>F</v>
      </c>
      <c r="AI94" s="6" t="str">
        <f t="shared" si="126"/>
        <v>F</v>
      </c>
      <c r="AJ94" s="6"/>
      <c r="AK94" s="6">
        <v>91</v>
      </c>
      <c r="AL94" s="174">
        <v>14</v>
      </c>
      <c r="AM94" s="174">
        <v>30</v>
      </c>
      <c r="AN94" s="6">
        <f t="shared" si="127"/>
        <v>14</v>
      </c>
      <c r="AO94" s="6">
        <f t="shared" si="147"/>
        <v>30</v>
      </c>
      <c r="AP94" s="6">
        <f t="shared" si="128"/>
        <v>44</v>
      </c>
      <c r="AQ94" s="6" t="str">
        <f t="shared" si="129"/>
        <v>C</v>
      </c>
      <c r="AR94" s="6">
        <f t="shared" si="130"/>
        <v>2</v>
      </c>
      <c r="AS94" s="6"/>
      <c r="AT94" s="146">
        <v>91</v>
      </c>
      <c r="AU94" s="176">
        <v>17</v>
      </c>
      <c r="AV94" s="176">
        <v>3</v>
      </c>
      <c r="AW94" s="134">
        <f t="shared" si="131"/>
        <v>17</v>
      </c>
      <c r="AX94" s="6">
        <f t="shared" si="132"/>
        <v>3</v>
      </c>
      <c r="AY94" s="6">
        <f t="shared" si="133"/>
        <v>20</v>
      </c>
      <c r="AZ94" s="6" t="str">
        <f t="shared" si="134"/>
        <v>F</v>
      </c>
      <c r="BA94" s="6" t="str">
        <f t="shared" si="135"/>
        <v>F</v>
      </c>
      <c r="BB94" s="6"/>
      <c r="BC94" s="6">
        <v>91</v>
      </c>
      <c r="BD94" s="193">
        <v>10</v>
      </c>
      <c r="BE94" s="193">
        <v>11</v>
      </c>
      <c r="BF94" s="193"/>
      <c r="BG94" s="6">
        <f t="shared" si="136"/>
        <v>10</v>
      </c>
      <c r="BH94" s="6">
        <f t="shared" si="137"/>
        <v>11</v>
      </c>
      <c r="BI94" s="6" t="str">
        <f t="shared" si="138"/>
        <v>Abs.</v>
      </c>
      <c r="BJ94" s="6" t="str">
        <f t="shared" si="139"/>
        <v>Abs.</v>
      </c>
      <c r="BK94" s="6" t="str">
        <f t="shared" si="140"/>
        <v>Abs.</v>
      </c>
      <c r="BL94" s="6" t="str">
        <f t="shared" si="141"/>
        <v>Abs.</v>
      </c>
      <c r="BM94" s="6"/>
      <c r="BN94" s="11" t="str">
        <f t="shared" si="142"/>
        <v>যুক্তিবিদ্যা</v>
      </c>
      <c r="BO94" s="195">
        <v>2</v>
      </c>
      <c r="BP94" s="195">
        <v>91</v>
      </c>
      <c r="BQ94" s="113">
        <f t="shared" ref="BQ94:BR94" si="172">IF(BP94="","Abs.",BP94)</f>
        <v>91</v>
      </c>
      <c r="BR94" s="6">
        <f t="shared" si="172"/>
        <v>91</v>
      </c>
      <c r="BS94" s="6" t="str">
        <f t="shared" si="144"/>
        <v>A+</v>
      </c>
      <c r="BT94" s="6">
        <f t="shared" si="145"/>
        <v>5</v>
      </c>
    </row>
    <row r="95" spans="1:72" customFormat="1">
      <c r="A95" s="197">
        <v>92</v>
      </c>
      <c r="B95" s="6"/>
      <c r="C95" s="6">
        <v>92</v>
      </c>
      <c r="D95" s="171">
        <v>12</v>
      </c>
      <c r="E95" s="171">
        <v>56</v>
      </c>
      <c r="F95" s="6">
        <f t="shared" si="109"/>
        <v>12</v>
      </c>
      <c r="G95" s="6">
        <f t="shared" si="110"/>
        <v>56</v>
      </c>
      <c r="H95" s="6">
        <f t="shared" si="111"/>
        <v>68</v>
      </c>
      <c r="I95" s="6" t="str">
        <f t="shared" si="112"/>
        <v>A-</v>
      </c>
      <c r="J95" s="6">
        <f t="shared" si="113"/>
        <v>3.5</v>
      </c>
      <c r="K95" s="104"/>
      <c r="L95" s="6">
        <v>92</v>
      </c>
      <c r="M95" s="172">
        <v>44</v>
      </c>
      <c r="N95" s="113">
        <f t="shared" si="114"/>
        <v>44</v>
      </c>
      <c r="O95" s="6">
        <f t="shared" si="115"/>
        <v>44</v>
      </c>
      <c r="P95" s="6" t="str">
        <f t="shared" si="116"/>
        <v>C</v>
      </c>
      <c r="Q95" s="6">
        <f t="shared" si="117"/>
        <v>2</v>
      </c>
      <c r="R95" s="117"/>
      <c r="S95" s="6">
        <v>92</v>
      </c>
      <c r="T95" s="173">
        <v>8</v>
      </c>
      <c r="U95" s="173">
        <v>28</v>
      </c>
      <c r="V95" s="6">
        <f t="shared" si="118"/>
        <v>8</v>
      </c>
      <c r="W95" s="6">
        <f t="shared" si="146"/>
        <v>28</v>
      </c>
      <c r="X95" s="6">
        <f t="shared" si="119"/>
        <v>36</v>
      </c>
      <c r="Y95" s="6" t="str">
        <f t="shared" si="120"/>
        <v>F</v>
      </c>
      <c r="Z95" s="6" t="str">
        <f t="shared" si="121"/>
        <v>F</v>
      </c>
      <c r="AA95" s="6"/>
      <c r="AB95" s="6">
        <v>92</v>
      </c>
      <c r="AC95">
        <v>14</v>
      </c>
      <c r="AD95">
        <v>24</v>
      </c>
      <c r="AE95" s="6">
        <f t="shared" si="122"/>
        <v>14</v>
      </c>
      <c r="AF95" s="6">
        <f t="shared" si="123"/>
        <v>24</v>
      </c>
      <c r="AG95" s="6">
        <f t="shared" si="124"/>
        <v>38</v>
      </c>
      <c r="AH95" s="6" t="str">
        <f t="shared" si="125"/>
        <v>D</v>
      </c>
      <c r="AI95" s="6">
        <f t="shared" si="126"/>
        <v>1</v>
      </c>
      <c r="AJ95" s="6"/>
      <c r="AK95" s="6">
        <v>92</v>
      </c>
      <c r="AL95" s="174">
        <v>19</v>
      </c>
      <c r="AM95" s="174">
        <v>45</v>
      </c>
      <c r="AN95" s="6">
        <f t="shared" si="127"/>
        <v>19</v>
      </c>
      <c r="AO95" s="6">
        <f t="shared" si="147"/>
        <v>45</v>
      </c>
      <c r="AP95" s="6">
        <f t="shared" si="128"/>
        <v>64</v>
      </c>
      <c r="AQ95" s="6" t="str">
        <f t="shared" si="129"/>
        <v>A-</v>
      </c>
      <c r="AR95" s="6">
        <f t="shared" si="130"/>
        <v>3.5</v>
      </c>
      <c r="AS95" s="6"/>
      <c r="AT95" s="146">
        <v>92</v>
      </c>
      <c r="AU95" s="176">
        <v>19</v>
      </c>
      <c r="AV95" s="176">
        <v>40</v>
      </c>
      <c r="AW95" s="134">
        <f t="shared" si="131"/>
        <v>19</v>
      </c>
      <c r="AX95" s="6">
        <f t="shared" si="132"/>
        <v>40</v>
      </c>
      <c r="AY95" s="6">
        <f t="shared" si="133"/>
        <v>59</v>
      </c>
      <c r="AZ95" s="6" t="str">
        <f t="shared" si="134"/>
        <v>B</v>
      </c>
      <c r="BA95" s="6">
        <f t="shared" si="135"/>
        <v>3</v>
      </c>
      <c r="BB95" s="6"/>
      <c r="BC95" s="6">
        <v>92</v>
      </c>
      <c r="BD95" s="193">
        <v>13</v>
      </c>
      <c r="BE95" s="193">
        <v>22</v>
      </c>
      <c r="BF95" s="193">
        <v>18</v>
      </c>
      <c r="BG95" s="6">
        <f t="shared" si="136"/>
        <v>13</v>
      </c>
      <c r="BH95" s="6">
        <f t="shared" si="137"/>
        <v>22</v>
      </c>
      <c r="BI95" s="6">
        <f t="shared" si="138"/>
        <v>18</v>
      </c>
      <c r="BJ95" s="6">
        <f t="shared" si="139"/>
        <v>53</v>
      </c>
      <c r="BK95" s="6" t="str">
        <f t="shared" si="140"/>
        <v>B</v>
      </c>
      <c r="BL95" s="6">
        <f t="shared" si="141"/>
        <v>3</v>
      </c>
      <c r="BM95" s="6"/>
      <c r="BN95" s="11" t="str">
        <f t="shared" si="142"/>
        <v>যুক্তিবিদ্যা</v>
      </c>
      <c r="BO95" s="195">
        <v>2</v>
      </c>
      <c r="BP95" s="195">
        <v>92</v>
      </c>
      <c r="BQ95" s="113">
        <f t="shared" ref="BQ95:BR95" si="173">IF(BP95="","Abs.",BP95)</f>
        <v>92</v>
      </c>
      <c r="BR95" s="6">
        <f t="shared" si="173"/>
        <v>92</v>
      </c>
      <c r="BS95" s="6" t="str">
        <f t="shared" si="144"/>
        <v>A+</v>
      </c>
      <c r="BT95" s="6">
        <f t="shared" si="145"/>
        <v>5</v>
      </c>
    </row>
    <row r="96" spans="1:72" customFormat="1">
      <c r="A96" s="197">
        <v>93</v>
      </c>
      <c r="B96" s="6"/>
      <c r="C96" s="6">
        <v>93</v>
      </c>
      <c r="D96" s="171">
        <v>11</v>
      </c>
      <c r="E96" s="171">
        <v>60</v>
      </c>
      <c r="F96" s="6">
        <f t="shared" si="109"/>
        <v>11</v>
      </c>
      <c r="G96" s="6">
        <f t="shared" si="110"/>
        <v>60</v>
      </c>
      <c r="H96" s="6">
        <f t="shared" si="111"/>
        <v>71</v>
      </c>
      <c r="I96" s="6" t="str">
        <f t="shared" si="112"/>
        <v>A</v>
      </c>
      <c r="J96" s="6">
        <f t="shared" si="113"/>
        <v>4</v>
      </c>
      <c r="K96" s="104"/>
      <c r="L96" s="6">
        <v>93</v>
      </c>
      <c r="M96" s="172">
        <v>48</v>
      </c>
      <c r="N96" s="113">
        <f t="shared" si="114"/>
        <v>48</v>
      </c>
      <c r="O96" s="6">
        <f t="shared" si="115"/>
        <v>48</v>
      </c>
      <c r="P96" s="6" t="str">
        <f t="shared" si="116"/>
        <v>C</v>
      </c>
      <c r="Q96" s="6">
        <f t="shared" si="117"/>
        <v>2</v>
      </c>
      <c r="R96" s="117"/>
      <c r="S96" s="6">
        <v>93</v>
      </c>
      <c r="T96" s="173">
        <v>9</v>
      </c>
      <c r="U96" s="173">
        <v>33</v>
      </c>
      <c r="V96" s="6">
        <f t="shared" si="118"/>
        <v>9</v>
      </c>
      <c r="W96" s="6">
        <f t="shared" si="146"/>
        <v>33</v>
      </c>
      <c r="X96" s="6">
        <f t="shared" si="119"/>
        <v>42</v>
      </c>
      <c r="Y96" s="6" t="str">
        <f t="shared" si="120"/>
        <v>F</v>
      </c>
      <c r="Z96" s="6" t="str">
        <f t="shared" si="121"/>
        <v>F</v>
      </c>
      <c r="AA96" s="6"/>
      <c r="AB96" s="6">
        <v>93</v>
      </c>
      <c r="AC96">
        <v>16</v>
      </c>
      <c r="AD96">
        <v>35</v>
      </c>
      <c r="AE96" s="6">
        <f t="shared" si="122"/>
        <v>16</v>
      </c>
      <c r="AF96" s="6">
        <f t="shared" si="123"/>
        <v>35</v>
      </c>
      <c r="AG96" s="6">
        <f t="shared" si="124"/>
        <v>51</v>
      </c>
      <c r="AH96" s="6" t="str">
        <f t="shared" si="125"/>
        <v>B</v>
      </c>
      <c r="AI96" s="6">
        <f t="shared" si="126"/>
        <v>3</v>
      </c>
      <c r="AJ96" s="6"/>
      <c r="AK96" s="6">
        <v>93</v>
      </c>
      <c r="AL96" s="174">
        <v>19</v>
      </c>
      <c r="AM96" s="174">
        <v>42</v>
      </c>
      <c r="AN96" s="6">
        <f t="shared" si="127"/>
        <v>19</v>
      </c>
      <c r="AO96" s="6">
        <f t="shared" si="147"/>
        <v>42</v>
      </c>
      <c r="AP96" s="6">
        <f t="shared" si="128"/>
        <v>61</v>
      </c>
      <c r="AQ96" s="6" t="str">
        <f t="shared" si="129"/>
        <v>A-</v>
      </c>
      <c r="AR96" s="6">
        <f t="shared" si="130"/>
        <v>3.5</v>
      </c>
      <c r="AS96" s="6"/>
      <c r="AT96" s="146">
        <v>93</v>
      </c>
      <c r="AU96" s="176">
        <v>18</v>
      </c>
      <c r="AV96" s="176">
        <v>50</v>
      </c>
      <c r="AW96" s="134">
        <f t="shared" si="131"/>
        <v>18</v>
      </c>
      <c r="AX96" s="6">
        <f t="shared" si="132"/>
        <v>50</v>
      </c>
      <c r="AY96" s="6">
        <f t="shared" si="133"/>
        <v>68</v>
      </c>
      <c r="AZ96" s="6" t="str">
        <f t="shared" si="134"/>
        <v>A-</v>
      </c>
      <c r="BA96" s="6">
        <f t="shared" si="135"/>
        <v>3.5</v>
      </c>
      <c r="BB96" s="6"/>
      <c r="BC96" s="6">
        <v>93</v>
      </c>
      <c r="BD96" s="193">
        <v>12</v>
      </c>
      <c r="BE96" s="193">
        <v>24</v>
      </c>
      <c r="BF96" s="193">
        <v>18</v>
      </c>
      <c r="BG96" s="6">
        <f t="shared" si="136"/>
        <v>12</v>
      </c>
      <c r="BH96" s="6">
        <f t="shared" si="137"/>
        <v>24</v>
      </c>
      <c r="BI96" s="6">
        <f t="shared" si="138"/>
        <v>18</v>
      </c>
      <c r="BJ96" s="6">
        <f t="shared" si="139"/>
        <v>54</v>
      </c>
      <c r="BK96" s="6" t="str">
        <f t="shared" si="140"/>
        <v>B</v>
      </c>
      <c r="BL96" s="6">
        <f t="shared" si="141"/>
        <v>3</v>
      </c>
      <c r="BM96" s="6"/>
      <c r="BN96" s="11" t="str">
        <f t="shared" si="142"/>
        <v>যুক্তিবিদ্যা</v>
      </c>
      <c r="BO96" s="195">
        <v>2</v>
      </c>
      <c r="BP96" s="195">
        <v>93</v>
      </c>
      <c r="BQ96" s="113">
        <f t="shared" ref="BQ96:BR96" si="174">IF(BP96="","Abs.",BP96)</f>
        <v>93</v>
      </c>
      <c r="BR96" s="6">
        <f t="shared" si="174"/>
        <v>93</v>
      </c>
      <c r="BS96" s="6" t="str">
        <f t="shared" si="144"/>
        <v>A+</v>
      </c>
      <c r="BT96" s="6">
        <f t="shared" si="145"/>
        <v>5</v>
      </c>
    </row>
    <row r="97" spans="1:72" customFormat="1">
      <c r="A97" s="197">
        <v>94</v>
      </c>
      <c r="B97" s="6"/>
      <c r="C97" s="6">
        <v>94</v>
      </c>
      <c r="D97" s="171">
        <v>12</v>
      </c>
      <c r="E97" s="171">
        <v>37</v>
      </c>
      <c r="F97" s="6">
        <f t="shared" si="109"/>
        <v>12</v>
      </c>
      <c r="G97" s="6">
        <f t="shared" si="110"/>
        <v>37</v>
      </c>
      <c r="H97" s="6">
        <f t="shared" si="111"/>
        <v>49</v>
      </c>
      <c r="I97" s="6" t="str">
        <f t="shared" si="112"/>
        <v>C</v>
      </c>
      <c r="J97" s="6">
        <f t="shared" si="113"/>
        <v>2</v>
      </c>
      <c r="K97" s="104"/>
      <c r="L97" s="6">
        <v>94</v>
      </c>
      <c r="M97" s="172">
        <v>21</v>
      </c>
      <c r="N97" s="113">
        <f t="shared" si="114"/>
        <v>21</v>
      </c>
      <c r="O97" s="6">
        <f t="shared" si="115"/>
        <v>21</v>
      </c>
      <c r="P97" s="6" t="str">
        <f t="shared" si="116"/>
        <v>F</v>
      </c>
      <c r="Q97" s="6" t="str">
        <f t="shared" si="117"/>
        <v>F</v>
      </c>
      <c r="R97" s="117"/>
      <c r="S97" s="6">
        <v>94</v>
      </c>
      <c r="T97" s="173">
        <v>11</v>
      </c>
      <c r="U97" s="173">
        <v>21</v>
      </c>
      <c r="V97" s="6">
        <f t="shared" si="118"/>
        <v>11</v>
      </c>
      <c r="W97" s="6">
        <f t="shared" si="146"/>
        <v>21</v>
      </c>
      <c r="X97" s="6">
        <f t="shared" si="119"/>
        <v>32</v>
      </c>
      <c r="Y97" s="6" t="str">
        <f t="shared" si="120"/>
        <v>F</v>
      </c>
      <c r="Z97" s="6" t="str">
        <f t="shared" si="121"/>
        <v>F</v>
      </c>
      <c r="AA97" s="6"/>
      <c r="AB97" s="6">
        <v>94</v>
      </c>
      <c r="AC97">
        <v>10</v>
      </c>
      <c r="AD97">
        <v>8</v>
      </c>
      <c r="AE97" s="6">
        <f t="shared" si="122"/>
        <v>10</v>
      </c>
      <c r="AF97" s="6">
        <f t="shared" si="123"/>
        <v>8</v>
      </c>
      <c r="AG97" s="6">
        <f t="shared" si="124"/>
        <v>18</v>
      </c>
      <c r="AH97" s="6" t="str">
        <f t="shared" si="125"/>
        <v>F</v>
      </c>
      <c r="AI97" s="6" t="str">
        <f t="shared" si="126"/>
        <v>F</v>
      </c>
      <c r="AJ97" s="6"/>
      <c r="AK97" s="6">
        <v>94</v>
      </c>
      <c r="AL97" s="174">
        <v>17</v>
      </c>
      <c r="AM97" s="174">
        <v>25</v>
      </c>
      <c r="AN97" s="6">
        <f t="shared" si="127"/>
        <v>17</v>
      </c>
      <c r="AO97" s="6">
        <f t="shared" si="147"/>
        <v>25</v>
      </c>
      <c r="AP97" s="6">
        <f t="shared" si="128"/>
        <v>42</v>
      </c>
      <c r="AQ97" s="6" t="str">
        <f t="shared" si="129"/>
        <v>C</v>
      </c>
      <c r="AR97" s="6">
        <f t="shared" si="130"/>
        <v>2</v>
      </c>
      <c r="AS97" s="6"/>
      <c r="AT97" s="146">
        <v>94</v>
      </c>
      <c r="AU97" s="176">
        <v>21</v>
      </c>
      <c r="AV97" s="176">
        <v>25</v>
      </c>
      <c r="AW97" s="134">
        <f t="shared" si="131"/>
        <v>21</v>
      </c>
      <c r="AX97" s="6">
        <f t="shared" si="132"/>
        <v>25</v>
      </c>
      <c r="AY97" s="6">
        <f t="shared" si="133"/>
        <v>46</v>
      </c>
      <c r="AZ97" s="6" t="str">
        <f t="shared" si="134"/>
        <v>C</v>
      </c>
      <c r="BA97" s="6">
        <f t="shared" si="135"/>
        <v>2</v>
      </c>
      <c r="BB97" s="6"/>
      <c r="BC97" s="6">
        <v>94</v>
      </c>
      <c r="BD97" s="193">
        <v>10</v>
      </c>
      <c r="BE97" s="193">
        <v>17</v>
      </c>
      <c r="BF97" s="193">
        <v>16</v>
      </c>
      <c r="BG97" s="6">
        <f t="shared" si="136"/>
        <v>10</v>
      </c>
      <c r="BH97" s="6">
        <f t="shared" si="137"/>
        <v>17</v>
      </c>
      <c r="BI97" s="6">
        <f t="shared" si="138"/>
        <v>16</v>
      </c>
      <c r="BJ97" s="6">
        <f t="shared" si="139"/>
        <v>43</v>
      </c>
      <c r="BK97" s="6" t="str">
        <f t="shared" si="140"/>
        <v>C</v>
      </c>
      <c r="BL97" s="6">
        <f t="shared" si="141"/>
        <v>2</v>
      </c>
      <c r="BM97" s="6"/>
      <c r="BN97" s="11" t="str">
        <f t="shared" si="142"/>
        <v>যুক্তিবিদ্যা</v>
      </c>
      <c r="BO97" s="195">
        <v>2</v>
      </c>
      <c r="BP97" s="195">
        <v>94</v>
      </c>
      <c r="BQ97" s="113">
        <f t="shared" ref="BQ97:BR97" si="175">IF(BP97="","Abs.",BP97)</f>
        <v>94</v>
      </c>
      <c r="BR97" s="6">
        <f t="shared" si="175"/>
        <v>94</v>
      </c>
      <c r="BS97" s="6" t="str">
        <f t="shared" si="144"/>
        <v>A+</v>
      </c>
      <c r="BT97" s="6">
        <f t="shared" si="145"/>
        <v>5</v>
      </c>
    </row>
    <row r="98" spans="1:72" customFormat="1">
      <c r="A98" s="197">
        <v>95</v>
      </c>
      <c r="B98" s="6"/>
      <c r="C98" s="6">
        <v>95</v>
      </c>
      <c r="D98" s="171">
        <v>13</v>
      </c>
      <c r="E98" s="171">
        <v>46</v>
      </c>
      <c r="F98" s="6">
        <f t="shared" si="109"/>
        <v>13</v>
      </c>
      <c r="G98" s="6">
        <f t="shared" si="110"/>
        <v>46</v>
      </c>
      <c r="H98" s="6">
        <f t="shared" si="111"/>
        <v>59</v>
      </c>
      <c r="I98" s="6" t="str">
        <f t="shared" si="112"/>
        <v>B</v>
      </c>
      <c r="J98" s="6">
        <f t="shared" si="113"/>
        <v>3</v>
      </c>
      <c r="K98" s="104"/>
      <c r="L98" s="6">
        <v>95</v>
      </c>
      <c r="M98" s="172">
        <v>33</v>
      </c>
      <c r="N98" s="113">
        <f t="shared" si="114"/>
        <v>33</v>
      </c>
      <c r="O98" s="6">
        <f t="shared" si="115"/>
        <v>33</v>
      </c>
      <c r="P98" s="6" t="str">
        <f t="shared" si="116"/>
        <v>D</v>
      </c>
      <c r="Q98" s="6">
        <f t="shared" si="117"/>
        <v>1</v>
      </c>
      <c r="R98" s="117"/>
      <c r="S98" s="6">
        <v>95</v>
      </c>
      <c r="T98" s="173">
        <v>10</v>
      </c>
      <c r="U98" s="173">
        <v>26</v>
      </c>
      <c r="V98" s="6">
        <f t="shared" si="118"/>
        <v>10</v>
      </c>
      <c r="W98" s="6">
        <f t="shared" si="146"/>
        <v>26</v>
      </c>
      <c r="X98" s="6">
        <f t="shared" si="119"/>
        <v>36</v>
      </c>
      <c r="Y98" s="6" t="str">
        <f t="shared" si="120"/>
        <v>D</v>
      </c>
      <c r="Z98" s="6">
        <f t="shared" si="121"/>
        <v>1</v>
      </c>
      <c r="AA98" s="6"/>
      <c r="AB98" s="6">
        <v>95</v>
      </c>
      <c r="AC98">
        <v>15</v>
      </c>
      <c r="AD98">
        <v>30</v>
      </c>
      <c r="AE98" s="6">
        <f t="shared" si="122"/>
        <v>15</v>
      </c>
      <c r="AF98" s="6">
        <f t="shared" si="123"/>
        <v>30</v>
      </c>
      <c r="AG98" s="6">
        <f t="shared" si="124"/>
        <v>45</v>
      </c>
      <c r="AH98" s="6" t="str">
        <f t="shared" si="125"/>
        <v>C</v>
      </c>
      <c r="AI98" s="6">
        <f t="shared" si="126"/>
        <v>2</v>
      </c>
      <c r="AJ98" s="6"/>
      <c r="AK98" s="6">
        <v>95</v>
      </c>
      <c r="AL98" s="174">
        <v>17</v>
      </c>
      <c r="AM98" s="174">
        <v>43</v>
      </c>
      <c r="AN98" s="6">
        <f t="shared" si="127"/>
        <v>17</v>
      </c>
      <c r="AO98" s="6">
        <f t="shared" si="147"/>
        <v>43</v>
      </c>
      <c r="AP98" s="6">
        <f t="shared" si="128"/>
        <v>60</v>
      </c>
      <c r="AQ98" s="6" t="str">
        <f t="shared" si="129"/>
        <v>A-</v>
      </c>
      <c r="AR98" s="6">
        <f t="shared" si="130"/>
        <v>3.5</v>
      </c>
      <c r="AS98" s="6"/>
      <c r="AT98" s="146">
        <v>95</v>
      </c>
      <c r="AU98" s="176">
        <v>22</v>
      </c>
      <c r="AV98" s="176">
        <v>25</v>
      </c>
      <c r="AW98" s="134">
        <f t="shared" si="131"/>
        <v>22</v>
      </c>
      <c r="AX98" s="6">
        <f t="shared" si="132"/>
        <v>25</v>
      </c>
      <c r="AY98" s="6">
        <f t="shared" si="133"/>
        <v>47</v>
      </c>
      <c r="AZ98" s="6" t="str">
        <f t="shared" si="134"/>
        <v>C</v>
      </c>
      <c r="BA98" s="6">
        <f t="shared" si="135"/>
        <v>2</v>
      </c>
      <c r="BB98" s="6"/>
      <c r="BC98" s="6">
        <v>95</v>
      </c>
      <c r="BD98" s="193">
        <v>13</v>
      </c>
      <c r="BE98" s="193">
        <v>18</v>
      </c>
      <c r="BF98" s="193">
        <v>18</v>
      </c>
      <c r="BG98" s="6">
        <f t="shared" si="136"/>
        <v>13</v>
      </c>
      <c r="BH98" s="6">
        <f t="shared" si="137"/>
        <v>18</v>
      </c>
      <c r="BI98" s="6">
        <f t="shared" si="138"/>
        <v>18</v>
      </c>
      <c r="BJ98" s="6">
        <f t="shared" si="139"/>
        <v>49</v>
      </c>
      <c r="BK98" s="6" t="str">
        <f t="shared" si="140"/>
        <v>C</v>
      </c>
      <c r="BL98" s="6">
        <f t="shared" si="141"/>
        <v>2</v>
      </c>
      <c r="BM98" s="6"/>
      <c r="BN98" s="11" t="str">
        <f t="shared" si="142"/>
        <v>যুক্তিবিদ্যা</v>
      </c>
      <c r="BO98" s="195">
        <v>2</v>
      </c>
      <c r="BP98" s="195">
        <v>95</v>
      </c>
      <c r="BQ98" s="113">
        <f t="shared" ref="BQ98:BR98" si="176">IF(BP98="","Abs.",BP98)</f>
        <v>95</v>
      </c>
      <c r="BR98" s="6">
        <f t="shared" si="176"/>
        <v>95</v>
      </c>
      <c r="BS98" s="6" t="str">
        <f t="shared" si="144"/>
        <v>A+</v>
      </c>
      <c r="BT98" s="6">
        <f t="shared" si="145"/>
        <v>5</v>
      </c>
    </row>
    <row r="99" spans="1:72" customFormat="1">
      <c r="A99" s="197">
        <v>96</v>
      </c>
      <c r="B99" s="6"/>
      <c r="C99" s="6">
        <v>96</v>
      </c>
      <c r="D99" s="171">
        <v>14</v>
      </c>
      <c r="E99" s="171">
        <v>67</v>
      </c>
      <c r="F99" s="6">
        <f t="shared" si="109"/>
        <v>14</v>
      </c>
      <c r="G99" s="6">
        <f t="shared" si="110"/>
        <v>67</v>
      </c>
      <c r="H99" s="6">
        <f t="shared" si="111"/>
        <v>81</v>
      </c>
      <c r="I99" s="6" t="str">
        <f t="shared" si="112"/>
        <v>A+</v>
      </c>
      <c r="J99" s="6">
        <f t="shared" si="113"/>
        <v>5</v>
      </c>
      <c r="K99" s="104"/>
      <c r="L99" s="6">
        <v>96</v>
      </c>
      <c r="M99" s="172">
        <v>41</v>
      </c>
      <c r="N99" s="113">
        <f t="shared" si="114"/>
        <v>41</v>
      </c>
      <c r="O99" s="6">
        <f t="shared" si="115"/>
        <v>41</v>
      </c>
      <c r="P99" s="6" t="str">
        <f t="shared" si="116"/>
        <v>C</v>
      </c>
      <c r="Q99" s="6">
        <f t="shared" si="117"/>
        <v>2</v>
      </c>
      <c r="R99" s="117"/>
      <c r="S99" s="6">
        <v>96</v>
      </c>
      <c r="T99" s="173">
        <v>17</v>
      </c>
      <c r="U99" s="173">
        <v>40</v>
      </c>
      <c r="V99" s="6">
        <f t="shared" si="118"/>
        <v>17</v>
      </c>
      <c r="W99" s="6">
        <f t="shared" si="146"/>
        <v>40</v>
      </c>
      <c r="X99" s="6">
        <f t="shared" si="119"/>
        <v>57</v>
      </c>
      <c r="Y99" s="6" t="str">
        <f t="shared" si="120"/>
        <v>B</v>
      </c>
      <c r="Z99" s="6">
        <f t="shared" si="121"/>
        <v>3</v>
      </c>
      <c r="AA99" s="6"/>
      <c r="AB99" s="6">
        <v>96</v>
      </c>
      <c r="AC99">
        <v>14</v>
      </c>
      <c r="AD99">
        <v>23</v>
      </c>
      <c r="AE99" s="6">
        <f t="shared" si="122"/>
        <v>14</v>
      </c>
      <c r="AF99" s="6">
        <f t="shared" si="123"/>
        <v>23</v>
      </c>
      <c r="AG99" s="6">
        <f t="shared" si="124"/>
        <v>37</v>
      </c>
      <c r="AH99" s="6" t="str">
        <f t="shared" si="125"/>
        <v>D</v>
      </c>
      <c r="AI99" s="6">
        <f t="shared" si="126"/>
        <v>1</v>
      </c>
      <c r="AJ99" s="6"/>
      <c r="AK99" s="6">
        <v>96</v>
      </c>
      <c r="AL99" s="174">
        <v>19</v>
      </c>
      <c r="AM99" s="174">
        <v>44</v>
      </c>
      <c r="AN99" s="6">
        <f t="shared" si="127"/>
        <v>19</v>
      </c>
      <c r="AO99" s="6">
        <f t="shared" si="147"/>
        <v>44</v>
      </c>
      <c r="AP99" s="6">
        <f t="shared" si="128"/>
        <v>63</v>
      </c>
      <c r="AQ99" s="6" t="str">
        <f t="shared" si="129"/>
        <v>A-</v>
      </c>
      <c r="AR99" s="6">
        <f t="shared" si="130"/>
        <v>3.5</v>
      </c>
      <c r="AS99" s="6"/>
      <c r="AT99" s="146">
        <v>96</v>
      </c>
      <c r="AU99" s="176">
        <v>24</v>
      </c>
      <c r="AV99" s="176">
        <v>46</v>
      </c>
      <c r="AW99" s="134">
        <f t="shared" si="131"/>
        <v>24</v>
      </c>
      <c r="AX99" s="6">
        <f t="shared" si="132"/>
        <v>46</v>
      </c>
      <c r="AY99" s="6">
        <f t="shared" si="133"/>
        <v>70</v>
      </c>
      <c r="AZ99" s="6" t="str">
        <f t="shared" si="134"/>
        <v>A</v>
      </c>
      <c r="BA99" s="6">
        <f t="shared" si="135"/>
        <v>4</v>
      </c>
      <c r="BB99" s="6"/>
      <c r="BC99" s="6">
        <v>96</v>
      </c>
      <c r="BD99" s="193">
        <v>15</v>
      </c>
      <c r="BE99" s="193">
        <v>31</v>
      </c>
      <c r="BF99" s="193">
        <v>18</v>
      </c>
      <c r="BG99" s="6">
        <f t="shared" si="136"/>
        <v>15</v>
      </c>
      <c r="BH99" s="6">
        <f t="shared" si="137"/>
        <v>31</v>
      </c>
      <c r="BI99" s="6">
        <f t="shared" si="138"/>
        <v>18</v>
      </c>
      <c r="BJ99" s="6">
        <f t="shared" si="139"/>
        <v>64</v>
      </c>
      <c r="BK99" s="6" t="str">
        <f t="shared" si="140"/>
        <v>A-</v>
      </c>
      <c r="BL99" s="6">
        <f t="shared" si="141"/>
        <v>3.5</v>
      </c>
      <c r="BM99" s="6"/>
      <c r="BN99" s="11" t="str">
        <f t="shared" si="142"/>
        <v>যুক্তিবিদ্যা</v>
      </c>
      <c r="BO99" s="195">
        <v>2</v>
      </c>
      <c r="BP99" s="195">
        <v>96</v>
      </c>
      <c r="BQ99" s="113">
        <f t="shared" ref="BQ99:BR99" si="177">IF(BP99="","Abs.",BP99)</f>
        <v>96</v>
      </c>
      <c r="BR99" s="6">
        <f t="shared" si="177"/>
        <v>96</v>
      </c>
      <c r="BS99" s="6" t="str">
        <f t="shared" si="144"/>
        <v>A+</v>
      </c>
      <c r="BT99" s="6">
        <f t="shared" si="145"/>
        <v>5</v>
      </c>
    </row>
    <row r="100" spans="1:72" customFormat="1">
      <c r="A100" s="197">
        <v>97</v>
      </c>
      <c r="B100" s="6"/>
      <c r="C100" s="6">
        <v>97</v>
      </c>
      <c r="D100" s="171">
        <v>13</v>
      </c>
      <c r="E100" s="171">
        <v>35</v>
      </c>
      <c r="F100" s="6">
        <f t="shared" si="109"/>
        <v>13</v>
      </c>
      <c r="G100" s="6">
        <f t="shared" si="110"/>
        <v>35</v>
      </c>
      <c r="H100" s="6">
        <f t="shared" si="111"/>
        <v>48</v>
      </c>
      <c r="I100" s="6" t="str">
        <f t="shared" si="112"/>
        <v>C</v>
      </c>
      <c r="J100" s="6">
        <f t="shared" si="113"/>
        <v>2</v>
      </c>
      <c r="K100" s="104"/>
      <c r="L100" s="6">
        <v>97</v>
      </c>
      <c r="M100" s="172">
        <v>28</v>
      </c>
      <c r="N100" s="113">
        <f t="shared" si="114"/>
        <v>28</v>
      </c>
      <c r="O100" s="6">
        <f t="shared" si="115"/>
        <v>28</v>
      </c>
      <c r="P100" s="6" t="str">
        <f t="shared" si="116"/>
        <v>F</v>
      </c>
      <c r="Q100" s="6" t="str">
        <f t="shared" si="117"/>
        <v>F</v>
      </c>
      <c r="R100" s="117"/>
      <c r="S100" s="6">
        <v>97</v>
      </c>
      <c r="T100" s="173">
        <v>13</v>
      </c>
      <c r="U100" s="173">
        <v>24</v>
      </c>
      <c r="V100" s="6">
        <f t="shared" si="118"/>
        <v>13</v>
      </c>
      <c r="W100" s="6">
        <f t="shared" si="146"/>
        <v>24</v>
      </c>
      <c r="X100" s="6">
        <f t="shared" si="119"/>
        <v>37</v>
      </c>
      <c r="Y100" s="6" t="str">
        <f t="shared" si="120"/>
        <v>D</v>
      </c>
      <c r="Z100" s="6">
        <f t="shared" si="121"/>
        <v>1</v>
      </c>
      <c r="AA100" s="6"/>
      <c r="AB100" s="6">
        <v>97</v>
      </c>
      <c r="AC100">
        <v>15</v>
      </c>
      <c r="AD100">
        <v>12</v>
      </c>
      <c r="AE100" s="6">
        <f t="shared" si="122"/>
        <v>15</v>
      </c>
      <c r="AF100" s="6">
        <f t="shared" si="123"/>
        <v>12</v>
      </c>
      <c r="AG100" s="6">
        <f t="shared" si="124"/>
        <v>27</v>
      </c>
      <c r="AH100" s="6" t="str">
        <f t="shared" si="125"/>
        <v>F</v>
      </c>
      <c r="AI100" s="6" t="str">
        <f t="shared" si="126"/>
        <v>F</v>
      </c>
      <c r="AJ100" s="6"/>
      <c r="AK100" s="6">
        <v>97</v>
      </c>
      <c r="AL100" s="174">
        <v>14</v>
      </c>
      <c r="AM100" s="174">
        <v>27</v>
      </c>
      <c r="AN100" s="6">
        <f t="shared" si="127"/>
        <v>14</v>
      </c>
      <c r="AO100" s="6">
        <f t="shared" si="147"/>
        <v>27</v>
      </c>
      <c r="AP100" s="6">
        <f t="shared" si="128"/>
        <v>41</v>
      </c>
      <c r="AQ100" s="6" t="str">
        <f t="shared" si="129"/>
        <v>C</v>
      </c>
      <c r="AR100" s="6">
        <f t="shared" si="130"/>
        <v>2</v>
      </c>
      <c r="AS100" s="6"/>
      <c r="AT100" s="146">
        <v>97</v>
      </c>
      <c r="AU100" s="176">
        <v>15</v>
      </c>
      <c r="AV100" s="176">
        <v>3</v>
      </c>
      <c r="AW100" s="134">
        <f t="shared" si="131"/>
        <v>15</v>
      </c>
      <c r="AX100" s="6">
        <f t="shared" si="132"/>
        <v>3</v>
      </c>
      <c r="AY100" s="6">
        <f t="shared" si="133"/>
        <v>18</v>
      </c>
      <c r="AZ100" s="6" t="str">
        <f t="shared" si="134"/>
        <v>F</v>
      </c>
      <c r="BA100" s="6" t="str">
        <f t="shared" si="135"/>
        <v>F</v>
      </c>
      <c r="BB100" s="6"/>
      <c r="BC100" s="6">
        <v>97</v>
      </c>
      <c r="BD100" s="193">
        <v>14</v>
      </c>
      <c r="BE100" s="193">
        <v>18</v>
      </c>
      <c r="BF100" s="193">
        <v>16</v>
      </c>
      <c r="BG100" s="6">
        <f t="shared" si="136"/>
        <v>14</v>
      </c>
      <c r="BH100" s="6">
        <f t="shared" si="137"/>
        <v>18</v>
      </c>
      <c r="BI100" s="6">
        <f t="shared" si="138"/>
        <v>16</v>
      </c>
      <c r="BJ100" s="6">
        <f t="shared" si="139"/>
        <v>48</v>
      </c>
      <c r="BK100" s="6" t="str">
        <f t="shared" si="140"/>
        <v>C</v>
      </c>
      <c r="BL100" s="6">
        <f t="shared" si="141"/>
        <v>2</v>
      </c>
      <c r="BM100" s="6"/>
      <c r="BN100" s="11" t="str">
        <f t="shared" si="142"/>
        <v>যুক্তিবিদ্যা</v>
      </c>
      <c r="BO100" s="195">
        <v>2</v>
      </c>
      <c r="BP100" s="195">
        <v>97</v>
      </c>
      <c r="BQ100" s="113">
        <f t="shared" ref="BQ100:BR100" si="178">IF(BP100="","Abs.",BP100)</f>
        <v>97</v>
      </c>
      <c r="BR100" s="6">
        <f t="shared" si="178"/>
        <v>97</v>
      </c>
      <c r="BS100" s="6" t="str">
        <f t="shared" si="144"/>
        <v>A+</v>
      </c>
      <c r="BT100" s="6">
        <f t="shared" si="145"/>
        <v>5</v>
      </c>
    </row>
    <row r="101" spans="1:72" customFormat="1">
      <c r="A101" s="197">
        <v>98</v>
      </c>
      <c r="B101" s="6"/>
      <c r="C101" s="6">
        <v>98</v>
      </c>
      <c r="D101" s="171">
        <v>11</v>
      </c>
      <c r="E101" s="171">
        <v>28</v>
      </c>
      <c r="F101" s="6">
        <f t="shared" si="109"/>
        <v>11</v>
      </c>
      <c r="G101" s="6">
        <f t="shared" si="110"/>
        <v>28</v>
      </c>
      <c r="H101" s="6">
        <f t="shared" si="111"/>
        <v>39</v>
      </c>
      <c r="I101" s="6" t="str">
        <f t="shared" si="112"/>
        <v>D</v>
      </c>
      <c r="J101" s="6">
        <f t="shared" si="113"/>
        <v>1</v>
      </c>
      <c r="K101" s="104"/>
      <c r="L101" s="6">
        <v>98</v>
      </c>
      <c r="M101" s="172">
        <v>28</v>
      </c>
      <c r="N101" s="113">
        <f t="shared" si="114"/>
        <v>28</v>
      </c>
      <c r="O101" s="6">
        <f t="shared" si="115"/>
        <v>28</v>
      </c>
      <c r="P101" s="6" t="str">
        <f t="shared" si="116"/>
        <v>F</v>
      </c>
      <c r="Q101" s="6" t="str">
        <f t="shared" si="117"/>
        <v>F</v>
      </c>
      <c r="R101" s="117"/>
      <c r="S101" s="6">
        <v>98</v>
      </c>
      <c r="T101" s="173">
        <v>6</v>
      </c>
      <c r="U101" s="173">
        <v>26</v>
      </c>
      <c r="V101" s="6">
        <f t="shared" si="118"/>
        <v>6</v>
      </c>
      <c r="W101" s="6">
        <f t="shared" si="146"/>
        <v>26</v>
      </c>
      <c r="X101" s="6">
        <f t="shared" si="119"/>
        <v>32</v>
      </c>
      <c r="Y101" s="6" t="str">
        <f t="shared" si="120"/>
        <v>F</v>
      </c>
      <c r="Z101" s="6" t="str">
        <f t="shared" si="121"/>
        <v>F</v>
      </c>
      <c r="AA101" s="6"/>
      <c r="AB101" s="6">
        <v>98</v>
      </c>
      <c r="AC101">
        <v>13</v>
      </c>
      <c r="AD101">
        <v>10</v>
      </c>
      <c r="AE101" s="6">
        <f t="shared" si="122"/>
        <v>13</v>
      </c>
      <c r="AF101" s="6">
        <f t="shared" si="123"/>
        <v>10</v>
      </c>
      <c r="AG101" s="6">
        <f t="shared" si="124"/>
        <v>23</v>
      </c>
      <c r="AH101" s="6" t="str">
        <f t="shared" si="125"/>
        <v>F</v>
      </c>
      <c r="AI101" s="6" t="str">
        <f t="shared" si="126"/>
        <v>F</v>
      </c>
      <c r="AJ101" s="6"/>
      <c r="AK101" s="6">
        <v>98</v>
      </c>
      <c r="AL101" s="174">
        <v>16</v>
      </c>
      <c r="AM101" s="174">
        <v>20</v>
      </c>
      <c r="AN101" s="6">
        <f t="shared" si="127"/>
        <v>16</v>
      </c>
      <c r="AO101" s="6">
        <f t="shared" si="147"/>
        <v>20</v>
      </c>
      <c r="AP101" s="6">
        <f t="shared" si="128"/>
        <v>36</v>
      </c>
      <c r="AQ101" s="6" t="str">
        <f t="shared" si="129"/>
        <v>F</v>
      </c>
      <c r="AR101" s="6" t="str">
        <f t="shared" si="130"/>
        <v>F</v>
      </c>
      <c r="AS101" s="6"/>
      <c r="AT101" s="146">
        <v>98</v>
      </c>
      <c r="AU101" s="176">
        <v>8</v>
      </c>
      <c r="AV101" s="176">
        <v>2</v>
      </c>
      <c r="AW101" s="134">
        <f t="shared" si="131"/>
        <v>8</v>
      </c>
      <c r="AX101" s="6">
        <f t="shared" si="132"/>
        <v>2</v>
      </c>
      <c r="AY101" s="6">
        <f t="shared" si="133"/>
        <v>10</v>
      </c>
      <c r="AZ101" s="6" t="str">
        <f t="shared" si="134"/>
        <v>F</v>
      </c>
      <c r="BA101" s="6" t="str">
        <f t="shared" si="135"/>
        <v>F</v>
      </c>
      <c r="BB101" s="6"/>
      <c r="BC101" s="6">
        <v>98</v>
      </c>
      <c r="BD101" s="193">
        <v>6</v>
      </c>
      <c r="BE101" s="193">
        <v>20</v>
      </c>
      <c r="BF101" s="193">
        <v>15</v>
      </c>
      <c r="BG101" s="6">
        <f t="shared" si="136"/>
        <v>6</v>
      </c>
      <c r="BH101" s="6">
        <f t="shared" si="137"/>
        <v>20</v>
      </c>
      <c r="BI101" s="6">
        <f t="shared" si="138"/>
        <v>15</v>
      </c>
      <c r="BJ101" s="6">
        <f t="shared" si="139"/>
        <v>41</v>
      </c>
      <c r="BK101" s="6" t="str">
        <f t="shared" si="140"/>
        <v>F</v>
      </c>
      <c r="BL101" s="6" t="str">
        <f t="shared" si="141"/>
        <v>F</v>
      </c>
      <c r="BM101" s="6"/>
      <c r="BN101" s="11" t="str">
        <f t="shared" si="142"/>
        <v>যুক্তিবিদ্যা</v>
      </c>
      <c r="BO101" s="195">
        <v>2</v>
      </c>
      <c r="BP101" s="195">
        <v>98</v>
      </c>
      <c r="BQ101" s="113">
        <f t="shared" ref="BQ101:BR101" si="179">IF(BP101="","Abs.",BP101)</f>
        <v>98</v>
      </c>
      <c r="BR101" s="6">
        <f t="shared" si="179"/>
        <v>98</v>
      </c>
      <c r="BS101" s="6" t="str">
        <f t="shared" si="144"/>
        <v>A+</v>
      </c>
      <c r="BT101" s="6">
        <f t="shared" si="145"/>
        <v>5</v>
      </c>
    </row>
    <row r="102" spans="1:72" customFormat="1">
      <c r="A102" s="197">
        <v>99</v>
      </c>
      <c r="B102" s="6"/>
      <c r="C102" s="6">
        <v>99</v>
      </c>
      <c r="D102" s="171">
        <v>7</v>
      </c>
      <c r="E102" s="171">
        <v>35</v>
      </c>
      <c r="F102" s="6">
        <f t="shared" si="109"/>
        <v>7</v>
      </c>
      <c r="G102" s="6">
        <f t="shared" si="110"/>
        <v>35</v>
      </c>
      <c r="H102" s="6">
        <f t="shared" si="111"/>
        <v>42</v>
      </c>
      <c r="I102" s="6" t="str">
        <f t="shared" si="112"/>
        <v>C</v>
      </c>
      <c r="J102" s="6">
        <f t="shared" si="113"/>
        <v>2</v>
      </c>
      <c r="K102" s="104"/>
      <c r="L102" s="6">
        <v>99</v>
      </c>
      <c r="M102" s="172"/>
      <c r="N102" s="113" t="str">
        <f t="shared" si="114"/>
        <v>Abs.</v>
      </c>
      <c r="O102" s="6" t="str">
        <f t="shared" si="115"/>
        <v>Abs.</v>
      </c>
      <c r="P102" s="6" t="str">
        <f t="shared" si="116"/>
        <v>Abs.</v>
      </c>
      <c r="Q102" s="6" t="str">
        <f t="shared" si="117"/>
        <v>Abs.</v>
      </c>
      <c r="R102" s="117"/>
      <c r="S102" s="6">
        <v>99</v>
      </c>
      <c r="T102" s="173">
        <v>10</v>
      </c>
      <c r="U102" s="173">
        <v>10</v>
      </c>
      <c r="V102" s="6">
        <f t="shared" si="118"/>
        <v>10</v>
      </c>
      <c r="W102" s="6">
        <f t="shared" si="146"/>
        <v>10</v>
      </c>
      <c r="X102" s="6">
        <f t="shared" si="119"/>
        <v>20</v>
      </c>
      <c r="Y102" s="6" t="str">
        <f t="shared" si="120"/>
        <v>F</v>
      </c>
      <c r="Z102" s="6" t="str">
        <f t="shared" si="121"/>
        <v>F</v>
      </c>
      <c r="AA102" s="6"/>
      <c r="AB102" s="6">
        <v>99</v>
      </c>
      <c r="AC102">
        <v>11</v>
      </c>
      <c r="AD102">
        <v>16</v>
      </c>
      <c r="AE102" s="6">
        <f t="shared" si="122"/>
        <v>11</v>
      </c>
      <c r="AF102" s="6">
        <f t="shared" si="123"/>
        <v>16</v>
      </c>
      <c r="AG102" s="6">
        <f t="shared" si="124"/>
        <v>27</v>
      </c>
      <c r="AH102" s="6" t="str">
        <f t="shared" si="125"/>
        <v>F</v>
      </c>
      <c r="AI102" s="6" t="str">
        <f t="shared" si="126"/>
        <v>F</v>
      </c>
      <c r="AJ102" s="6"/>
      <c r="AK102" s="6">
        <v>99</v>
      </c>
      <c r="AL102" s="174">
        <v>11</v>
      </c>
      <c r="AM102" s="174">
        <v>24</v>
      </c>
      <c r="AN102" s="6">
        <f t="shared" si="127"/>
        <v>11</v>
      </c>
      <c r="AO102" s="6">
        <f t="shared" si="147"/>
        <v>24</v>
      </c>
      <c r="AP102" s="6">
        <f t="shared" si="128"/>
        <v>35</v>
      </c>
      <c r="AQ102" s="6" t="str">
        <f t="shared" si="129"/>
        <v>D</v>
      </c>
      <c r="AR102" s="6">
        <f t="shared" si="130"/>
        <v>1</v>
      </c>
      <c r="AS102" s="6"/>
      <c r="AT102" s="146">
        <v>99</v>
      </c>
      <c r="AU102" s="177"/>
      <c r="AV102" s="177"/>
      <c r="AW102" s="134" t="str">
        <f t="shared" si="131"/>
        <v>Abs.</v>
      </c>
      <c r="AX102" s="6" t="str">
        <f t="shared" si="132"/>
        <v>Abs.</v>
      </c>
      <c r="AY102" s="6" t="str">
        <f t="shared" si="133"/>
        <v>Abs.</v>
      </c>
      <c r="AZ102" s="6" t="str">
        <f t="shared" si="134"/>
        <v>Abs.</v>
      </c>
      <c r="BA102" s="6" t="str">
        <f t="shared" si="135"/>
        <v>Abs.</v>
      </c>
      <c r="BB102" s="6"/>
      <c r="BC102" s="6">
        <v>99</v>
      </c>
      <c r="BD102" s="193"/>
      <c r="BE102" s="193"/>
      <c r="BF102" s="193"/>
      <c r="BG102" s="6" t="str">
        <f t="shared" si="136"/>
        <v>Abs.</v>
      </c>
      <c r="BH102" s="6" t="str">
        <f t="shared" si="137"/>
        <v>Abs.</v>
      </c>
      <c r="BI102" s="6" t="str">
        <f t="shared" si="138"/>
        <v>Abs.</v>
      </c>
      <c r="BJ102" s="6" t="str">
        <f t="shared" si="139"/>
        <v>Abs.</v>
      </c>
      <c r="BK102" s="6" t="str">
        <f t="shared" si="140"/>
        <v>Abs.</v>
      </c>
      <c r="BL102" s="6" t="str">
        <f t="shared" si="141"/>
        <v>Abs.</v>
      </c>
      <c r="BM102" s="6"/>
      <c r="BN102" s="11" t="str">
        <f t="shared" si="142"/>
        <v>যুক্তিবিদ্যা</v>
      </c>
      <c r="BO102" s="195">
        <v>2</v>
      </c>
      <c r="BP102" s="195">
        <v>99</v>
      </c>
      <c r="BQ102" s="113">
        <f t="shared" ref="BQ102:BR102" si="180">IF(BP102="","Abs.",BP102)</f>
        <v>99</v>
      </c>
      <c r="BR102" s="6">
        <f t="shared" si="180"/>
        <v>99</v>
      </c>
      <c r="BS102" s="6" t="str">
        <f t="shared" si="144"/>
        <v>A+</v>
      </c>
      <c r="BT102" s="6">
        <f t="shared" si="145"/>
        <v>5</v>
      </c>
    </row>
    <row r="103" spans="1:72">
      <c r="A103" s="197">
        <v>100</v>
      </c>
      <c r="B103" s="6"/>
      <c r="C103" s="6">
        <v>100</v>
      </c>
      <c r="D103" s="171">
        <v>13</v>
      </c>
      <c r="E103" s="171">
        <v>50</v>
      </c>
      <c r="F103" s="6">
        <f t="shared" si="109"/>
        <v>13</v>
      </c>
      <c r="G103" s="6">
        <f t="shared" si="110"/>
        <v>50</v>
      </c>
      <c r="H103" s="6">
        <f t="shared" si="111"/>
        <v>63</v>
      </c>
      <c r="I103" s="6" t="str">
        <f t="shared" si="112"/>
        <v>A-</v>
      </c>
      <c r="J103" s="6">
        <f t="shared" si="113"/>
        <v>3.5</v>
      </c>
      <c r="K103" s="104"/>
      <c r="L103" s="6">
        <v>100</v>
      </c>
      <c r="M103" s="172">
        <v>45</v>
      </c>
      <c r="N103" s="113">
        <f t="shared" si="114"/>
        <v>45</v>
      </c>
      <c r="O103" s="6">
        <f t="shared" si="115"/>
        <v>45</v>
      </c>
      <c r="P103" s="6" t="str">
        <f t="shared" si="116"/>
        <v>C</v>
      </c>
      <c r="Q103" s="6">
        <f t="shared" si="117"/>
        <v>2</v>
      </c>
      <c r="R103" s="117"/>
      <c r="S103" s="6">
        <v>100</v>
      </c>
      <c r="T103" s="173">
        <v>18</v>
      </c>
      <c r="U103" s="173">
        <v>39</v>
      </c>
      <c r="V103" s="6">
        <f t="shared" si="118"/>
        <v>18</v>
      </c>
      <c r="W103" s="6">
        <f t="shared" si="146"/>
        <v>39</v>
      </c>
      <c r="X103" s="6">
        <f t="shared" si="119"/>
        <v>57</v>
      </c>
      <c r="Y103" s="6" t="str">
        <f t="shared" si="120"/>
        <v>B</v>
      </c>
      <c r="Z103" s="6">
        <f t="shared" si="121"/>
        <v>3</v>
      </c>
      <c r="AA103" s="6"/>
      <c r="AB103" s="6">
        <v>100</v>
      </c>
      <c r="AC103">
        <v>18</v>
      </c>
      <c r="AD103">
        <v>47</v>
      </c>
      <c r="AE103" s="6">
        <f t="shared" si="122"/>
        <v>18</v>
      </c>
      <c r="AF103" s="6">
        <f t="shared" si="123"/>
        <v>47</v>
      </c>
      <c r="AG103" s="6">
        <f t="shared" si="124"/>
        <v>65</v>
      </c>
      <c r="AH103" s="6" t="str">
        <f t="shared" si="125"/>
        <v>A-</v>
      </c>
      <c r="AI103" s="6">
        <f t="shared" si="126"/>
        <v>3.5</v>
      </c>
      <c r="AJ103" s="6"/>
      <c r="AK103" s="6">
        <v>100</v>
      </c>
      <c r="AL103" s="174">
        <v>17</v>
      </c>
      <c r="AM103" s="174">
        <v>48</v>
      </c>
      <c r="AN103" s="6">
        <f t="shared" si="127"/>
        <v>17</v>
      </c>
      <c r="AO103" s="6">
        <f t="shared" si="147"/>
        <v>48</v>
      </c>
      <c r="AP103" s="6">
        <f t="shared" si="128"/>
        <v>65</v>
      </c>
      <c r="AQ103" s="6" t="str">
        <f t="shared" si="129"/>
        <v>A-</v>
      </c>
      <c r="AR103" s="6">
        <f t="shared" si="130"/>
        <v>3.5</v>
      </c>
      <c r="AS103" s="6"/>
      <c r="AT103" s="146">
        <v>100</v>
      </c>
      <c r="AU103" s="176">
        <v>13</v>
      </c>
      <c r="AV103" s="176">
        <v>27</v>
      </c>
      <c r="AW103" s="134">
        <f t="shared" si="131"/>
        <v>13</v>
      </c>
      <c r="AX103" s="6">
        <f t="shared" si="132"/>
        <v>27</v>
      </c>
      <c r="AY103" s="6">
        <f t="shared" si="133"/>
        <v>40</v>
      </c>
      <c r="AZ103" s="6" t="str">
        <f t="shared" si="134"/>
        <v>C</v>
      </c>
      <c r="BA103" s="6">
        <f t="shared" si="135"/>
        <v>2</v>
      </c>
      <c r="BB103" s="6"/>
      <c r="BC103" s="6">
        <v>100</v>
      </c>
      <c r="BD103" s="193">
        <v>17</v>
      </c>
      <c r="BE103" s="193">
        <v>28</v>
      </c>
      <c r="BF103" s="193">
        <v>17</v>
      </c>
      <c r="BG103" s="6">
        <f t="shared" si="136"/>
        <v>17</v>
      </c>
      <c r="BH103" s="6">
        <f t="shared" si="137"/>
        <v>28</v>
      </c>
      <c r="BI103" s="6">
        <f t="shared" si="138"/>
        <v>17</v>
      </c>
      <c r="BJ103" s="6">
        <f t="shared" si="139"/>
        <v>62</v>
      </c>
      <c r="BK103" s="6" t="str">
        <f t="shared" si="140"/>
        <v>A-</v>
      </c>
      <c r="BL103" s="6">
        <f t="shared" si="141"/>
        <v>3.5</v>
      </c>
      <c r="BM103" s="104"/>
      <c r="BN103" s="11" t="str">
        <f t="shared" si="142"/>
        <v>যুক্তিবিদ্যা</v>
      </c>
      <c r="BO103" s="195">
        <v>2</v>
      </c>
      <c r="BP103" s="195">
        <v>100</v>
      </c>
      <c r="BQ103" s="113">
        <f t="shared" ref="BQ103:BR103" si="181">IF(BP103="","Abs.",BP103)</f>
        <v>100</v>
      </c>
      <c r="BR103" s="6">
        <f t="shared" si="181"/>
        <v>100</v>
      </c>
      <c r="BS103" s="6" t="str">
        <f t="shared" si="144"/>
        <v>A+</v>
      </c>
      <c r="BT103" s="6">
        <f t="shared" si="145"/>
        <v>5</v>
      </c>
    </row>
    <row r="104" spans="1:72">
      <c r="A104" s="197">
        <v>101</v>
      </c>
      <c r="B104" s="6"/>
      <c r="C104" s="6">
        <v>101</v>
      </c>
      <c r="D104" s="171">
        <v>9</v>
      </c>
      <c r="E104" s="171">
        <v>8</v>
      </c>
      <c r="F104" s="6">
        <f t="shared" si="109"/>
        <v>9</v>
      </c>
      <c r="G104" s="6">
        <f t="shared" si="110"/>
        <v>8</v>
      </c>
      <c r="H104" s="6">
        <f t="shared" si="111"/>
        <v>17</v>
      </c>
      <c r="I104" s="6" t="str">
        <f t="shared" si="112"/>
        <v>F</v>
      </c>
      <c r="J104" s="6" t="str">
        <f t="shared" si="113"/>
        <v>F</v>
      </c>
      <c r="K104" s="104"/>
      <c r="L104" s="6">
        <v>101</v>
      </c>
      <c r="M104" s="172">
        <v>4</v>
      </c>
      <c r="N104" s="113">
        <f t="shared" si="114"/>
        <v>4</v>
      </c>
      <c r="O104" s="6">
        <f t="shared" si="115"/>
        <v>4</v>
      </c>
      <c r="P104" s="6" t="str">
        <f t="shared" si="116"/>
        <v>F</v>
      </c>
      <c r="Q104" s="6" t="str">
        <f t="shared" si="117"/>
        <v>F</v>
      </c>
      <c r="R104" s="117"/>
      <c r="S104" s="6">
        <v>101</v>
      </c>
      <c r="T104" s="173">
        <v>10</v>
      </c>
      <c r="U104" s="173">
        <v>5</v>
      </c>
      <c r="V104" s="6">
        <f t="shared" si="118"/>
        <v>10</v>
      </c>
      <c r="W104" s="6">
        <f t="shared" si="146"/>
        <v>5</v>
      </c>
      <c r="X104" s="6">
        <f t="shared" si="119"/>
        <v>15</v>
      </c>
      <c r="Y104" s="6" t="str">
        <f t="shared" si="120"/>
        <v>F</v>
      </c>
      <c r="Z104" s="6" t="str">
        <f t="shared" si="121"/>
        <v>F</v>
      </c>
      <c r="AA104" s="6"/>
      <c r="AB104" s="6">
        <v>101</v>
      </c>
      <c r="AC104">
        <v>13</v>
      </c>
      <c r="AD104">
        <v>8</v>
      </c>
      <c r="AE104" s="6">
        <f t="shared" si="122"/>
        <v>13</v>
      </c>
      <c r="AF104" s="6">
        <f t="shared" si="123"/>
        <v>8</v>
      </c>
      <c r="AG104" s="6">
        <f t="shared" si="124"/>
        <v>21</v>
      </c>
      <c r="AH104" s="6" t="str">
        <f t="shared" si="125"/>
        <v>F</v>
      </c>
      <c r="AI104" s="6" t="str">
        <f t="shared" si="126"/>
        <v>F</v>
      </c>
      <c r="AJ104" s="6"/>
      <c r="AK104" s="6">
        <v>101</v>
      </c>
      <c r="AL104" s="174">
        <v>15</v>
      </c>
      <c r="AM104" s="174">
        <v>8</v>
      </c>
      <c r="AN104" s="6">
        <f t="shared" si="127"/>
        <v>15</v>
      </c>
      <c r="AO104" s="6">
        <f t="shared" si="147"/>
        <v>8</v>
      </c>
      <c r="AP104" s="6">
        <f t="shared" si="128"/>
        <v>23</v>
      </c>
      <c r="AQ104" s="6" t="str">
        <f t="shared" si="129"/>
        <v>F</v>
      </c>
      <c r="AR104" s="6" t="str">
        <f t="shared" si="130"/>
        <v>F</v>
      </c>
      <c r="AS104" s="6"/>
      <c r="AT104" s="146">
        <v>101</v>
      </c>
      <c r="AU104" s="176">
        <v>11</v>
      </c>
      <c r="AV104" s="176">
        <v>1</v>
      </c>
      <c r="AW104" s="134">
        <f t="shared" si="131"/>
        <v>11</v>
      </c>
      <c r="AX104" s="6">
        <f t="shared" si="132"/>
        <v>1</v>
      </c>
      <c r="AY104" s="6">
        <f t="shared" si="133"/>
        <v>12</v>
      </c>
      <c r="AZ104" s="6" t="str">
        <f t="shared" si="134"/>
        <v>F</v>
      </c>
      <c r="BA104" s="6" t="str">
        <f t="shared" si="135"/>
        <v>F</v>
      </c>
      <c r="BB104" s="6"/>
      <c r="BC104" s="6">
        <v>101</v>
      </c>
      <c r="BD104" s="193"/>
      <c r="BE104" s="193"/>
      <c r="BF104" s="193"/>
      <c r="BG104" s="6" t="str">
        <f t="shared" si="136"/>
        <v>Abs.</v>
      </c>
      <c r="BH104" s="6" t="str">
        <f t="shared" si="137"/>
        <v>Abs.</v>
      </c>
      <c r="BI104" s="6" t="str">
        <f t="shared" si="138"/>
        <v>Abs.</v>
      </c>
      <c r="BJ104" s="6" t="str">
        <f t="shared" si="139"/>
        <v>Abs.</v>
      </c>
      <c r="BK104" s="6" t="str">
        <f t="shared" si="140"/>
        <v>Abs.</v>
      </c>
      <c r="BL104" s="6" t="str">
        <f t="shared" si="141"/>
        <v>Abs.</v>
      </c>
      <c r="BM104" s="104"/>
      <c r="BN104" s="11" t="str">
        <f t="shared" si="142"/>
        <v>যুক্তিবিদ্যা</v>
      </c>
      <c r="BO104" s="195">
        <v>2</v>
      </c>
      <c r="BP104" s="195">
        <v>101</v>
      </c>
      <c r="BQ104" s="113">
        <f t="shared" ref="BQ104:BR104" si="182">IF(BP104="","Abs.",BP104)</f>
        <v>101</v>
      </c>
      <c r="BR104" s="6">
        <f t="shared" si="182"/>
        <v>101</v>
      </c>
      <c r="BS104" s="6" t="str">
        <f t="shared" si="144"/>
        <v>A+</v>
      </c>
      <c r="BT104" s="6">
        <f t="shared" si="145"/>
        <v>5</v>
      </c>
    </row>
    <row r="105" spans="1:72">
      <c r="A105" s="197">
        <v>102</v>
      </c>
      <c r="B105" s="6"/>
      <c r="C105" s="6">
        <v>102</v>
      </c>
      <c r="D105" s="171">
        <v>8</v>
      </c>
      <c r="E105" s="171">
        <v>18</v>
      </c>
      <c r="F105" s="6">
        <f t="shared" si="109"/>
        <v>8</v>
      </c>
      <c r="G105" s="6">
        <f t="shared" si="110"/>
        <v>18</v>
      </c>
      <c r="H105" s="6">
        <f t="shared" si="111"/>
        <v>26</v>
      </c>
      <c r="I105" s="6" t="str">
        <f t="shared" si="112"/>
        <v>F</v>
      </c>
      <c r="J105" s="6" t="str">
        <f t="shared" si="113"/>
        <v>F</v>
      </c>
      <c r="K105" s="104"/>
      <c r="L105" s="6">
        <v>102</v>
      </c>
      <c r="M105" s="172">
        <v>12</v>
      </c>
      <c r="N105" s="113">
        <f t="shared" si="114"/>
        <v>12</v>
      </c>
      <c r="O105" s="6">
        <f t="shared" si="115"/>
        <v>12</v>
      </c>
      <c r="P105" s="6" t="str">
        <f t="shared" si="116"/>
        <v>F</v>
      </c>
      <c r="Q105" s="6" t="str">
        <f t="shared" si="117"/>
        <v>F</v>
      </c>
      <c r="R105" s="117"/>
      <c r="S105" s="6">
        <v>102</v>
      </c>
      <c r="T105" s="173">
        <v>7</v>
      </c>
      <c r="U105" s="173">
        <v>13</v>
      </c>
      <c r="V105" s="6">
        <f t="shared" si="118"/>
        <v>7</v>
      </c>
      <c r="W105" s="6">
        <f t="shared" si="146"/>
        <v>13</v>
      </c>
      <c r="X105" s="6">
        <f t="shared" si="119"/>
        <v>20</v>
      </c>
      <c r="Y105" s="6" t="str">
        <f t="shared" si="120"/>
        <v>F</v>
      </c>
      <c r="Z105" s="6" t="str">
        <f t="shared" si="121"/>
        <v>F</v>
      </c>
      <c r="AA105" s="6"/>
      <c r="AB105" s="6">
        <v>102</v>
      </c>
      <c r="AC105">
        <v>11</v>
      </c>
      <c r="AD105">
        <v>11</v>
      </c>
      <c r="AE105" s="6">
        <f t="shared" si="122"/>
        <v>11</v>
      </c>
      <c r="AF105" s="6">
        <f t="shared" si="123"/>
        <v>11</v>
      </c>
      <c r="AG105" s="6">
        <f t="shared" si="124"/>
        <v>22</v>
      </c>
      <c r="AH105" s="6" t="str">
        <f t="shared" si="125"/>
        <v>F</v>
      </c>
      <c r="AI105" s="6" t="str">
        <f t="shared" si="126"/>
        <v>F</v>
      </c>
      <c r="AJ105" s="6"/>
      <c r="AK105" s="6">
        <v>102</v>
      </c>
      <c r="AL105" s="174">
        <v>18</v>
      </c>
      <c r="AM105" s="174">
        <v>12</v>
      </c>
      <c r="AN105" s="6">
        <f t="shared" si="127"/>
        <v>18</v>
      </c>
      <c r="AO105" s="6">
        <f t="shared" si="147"/>
        <v>12</v>
      </c>
      <c r="AP105" s="6">
        <f t="shared" si="128"/>
        <v>30</v>
      </c>
      <c r="AQ105" s="6" t="str">
        <f t="shared" si="129"/>
        <v>F</v>
      </c>
      <c r="AR105" s="6" t="str">
        <f t="shared" si="130"/>
        <v>F</v>
      </c>
      <c r="AS105" s="6"/>
      <c r="AT105" s="146">
        <v>102</v>
      </c>
      <c r="AU105" s="176">
        <v>17</v>
      </c>
      <c r="AV105" s="176">
        <v>2</v>
      </c>
      <c r="AW105" s="134">
        <f t="shared" si="131"/>
        <v>17</v>
      </c>
      <c r="AX105" s="6">
        <f t="shared" si="132"/>
        <v>2</v>
      </c>
      <c r="AY105" s="6">
        <f t="shared" si="133"/>
        <v>19</v>
      </c>
      <c r="AZ105" s="6" t="str">
        <f t="shared" si="134"/>
        <v>F</v>
      </c>
      <c r="BA105" s="6" t="str">
        <f t="shared" si="135"/>
        <v>F</v>
      </c>
      <c r="BB105" s="6"/>
      <c r="BC105" s="6">
        <v>102</v>
      </c>
      <c r="BD105" s="193">
        <v>10</v>
      </c>
      <c r="BE105" s="193">
        <v>5</v>
      </c>
      <c r="BF105" s="193">
        <v>15</v>
      </c>
      <c r="BG105" s="6">
        <f t="shared" si="136"/>
        <v>10</v>
      </c>
      <c r="BH105" s="6">
        <f t="shared" si="137"/>
        <v>5</v>
      </c>
      <c r="BI105" s="6">
        <f t="shared" si="138"/>
        <v>15</v>
      </c>
      <c r="BJ105" s="6">
        <f t="shared" si="139"/>
        <v>30</v>
      </c>
      <c r="BK105" s="6" t="str">
        <f t="shared" si="140"/>
        <v>F</v>
      </c>
      <c r="BL105" s="6" t="str">
        <f t="shared" si="141"/>
        <v>F</v>
      </c>
      <c r="BM105" s="104"/>
      <c r="BN105" s="11" t="str">
        <f t="shared" si="142"/>
        <v>যুক্তিবিদ্যা</v>
      </c>
      <c r="BO105" s="195">
        <v>2</v>
      </c>
      <c r="BP105" s="195">
        <v>102</v>
      </c>
      <c r="BQ105" s="113">
        <f t="shared" ref="BQ105:BR105" si="183">IF(BP105="","Abs.",BP105)</f>
        <v>102</v>
      </c>
      <c r="BR105" s="6">
        <f t="shared" si="183"/>
        <v>102</v>
      </c>
      <c r="BS105" s="6" t="str">
        <f t="shared" si="144"/>
        <v>A+</v>
      </c>
      <c r="BT105" s="6">
        <f t="shared" si="145"/>
        <v>5</v>
      </c>
    </row>
    <row r="106" spans="1:72">
      <c r="A106" s="197">
        <v>103</v>
      </c>
      <c r="B106" s="6"/>
      <c r="C106" s="6">
        <v>103</v>
      </c>
      <c r="D106" s="171">
        <v>12</v>
      </c>
      <c r="E106" s="171">
        <v>33</v>
      </c>
      <c r="F106" s="6">
        <f t="shared" si="109"/>
        <v>12</v>
      </c>
      <c r="G106" s="6">
        <f t="shared" si="110"/>
        <v>33</v>
      </c>
      <c r="H106" s="6">
        <f t="shared" si="111"/>
        <v>45</v>
      </c>
      <c r="I106" s="6" t="str">
        <f t="shared" si="112"/>
        <v>C</v>
      </c>
      <c r="J106" s="6">
        <f t="shared" si="113"/>
        <v>2</v>
      </c>
      <c r="K106" s="104"/>
      <c r="L106" s="6">
        <v>103</v>
      </c>
      <c r="M106" s="172">
        <v>20</v>
      </c>
      <c r="N106" s="113">
        <f t="shared" si="114"/>
        <v>20</v>
      </c>
      <c r="O106" s="6">
        <f t="shared" si="115"/>
        <v>20</v>
      </c>
      <c r="P106" s="6" t="str">
        <f t="shared" si="116"/>
        <v>F</v>
      </c>
      <c r="Q106" s="6" t="str">
        <f t="shared" si="117"/>
        <v>F</v>
      </c>
      <c r="R106" s="117"/>
      <c r="S106" s="6">
        <v>103</v>
      </c>
      <c r="T106" s="173">
        <v>6</v>
      </c>
      <c r="U106" s="173">
        <v>24</v>
      </c>
      <c r="V106" s="6">
        <f t="shared" si="118"/>
        <v>6</v>
      </c>
      <c r="W106" s="6">
        <f t="shared" si="146"/>
        <v>24</v>
      </c>
      <c r="X106" s="6">
        <f t="shared" si="119"/>
        <v>30</v>
      </c>
      <c r="Y106" s="6" t="str">
        <f t="shared" si="120"/>
        <v>F</v>
      </c>
      <c r="Z106" s="6" t="str">
        <f t="shared" si="121"/>
        <v>F</v>
      </c>
      <c r="AA106" s="6"/>
      <c r="AB106" s="6">
        <v>103</v>
      </c>
      <c r="AC106">
        <v>13</v>
      </c>
      <c r="AD106">
        <v>16</v>
      </c>
      <c r="AE106" s="6">
        <f t="shared" si="122"/>
        <v>13</v>
      </c>
      <c r="AF106" s="6">
        <f t="shared" si="123"/>
        <v>16</v>
      </c>
      <c r="AG106" s="6">
        <f t="shared" si="124"/>
        <v>29</v>
      </c>
      <c r="AH106" s="6" t="str">
        <f t="shared" si="125"/>
        <v>F</v>
      </c>
      <c r="AI106" s="6" t="str">
        <f t="shared" si="126"/>
        <v>F</v>
      </c>
      <c r="AJ106" s="6"/>
      <c r="AK106" s="6">
        <v>103</v>
      </c>
      <c r="AL106" s="174">
        <v>14</v>
      </c>
      <c r="AM106" s="174">
        <v>33</v>
      </c>
      <c r="AN106" s="6">
        <f t="shared" si="127"/>
        <v>14</v>
      </c>
      <c r="AO106" s="6">
        <f t="shared" si="147"/>
        <v>33</v>
      </c>
      <c r="AP106" s="6">
        <f t="shared" si="128"/>
        <v>47</v>
      </c>
      <c r="AQ106" s="6" t="str">
        <f t="shared" si="129"/>
        <v>C</v>
      </c>
      <c r="AR106" s="6">
        <f t="shared" si="130"/>
        <v>2</v>
      </c>
      <c r="AS106" s="6"/>
      <c r="AT106" s="146">
        <v>103</v>
      </c>
      <c r="AU106" s="176">
        <v>17</v>
      </c>
      <c r="AV106" s="176">
        <v>1</v>
      </c>
      <c r="AW106" s="134">
        <f t="shared" si="131"/>
        <v>17</v>
      </c>
      <c r="AX106" s="6">
        <f t="shared" si="132"/>
        <v>1</v>
      </c>
      <c r="AY106" s="6">
        <f t="shared" si="133"/>
        <v>18</v>
      </c>
      <c r="AZ106" s="6" t="str">
        <f t="shared" si="134"/>
        <v>F</v>
      </c>
      <c r="BA106" s="6" t="str">
        <f t="shared" si="135"/>
        <v>F</v>
      </c>
      <c r="BB106" s="6"/>
      <c r="BC106" s="6">
        <v>103</v>
      </c>
      <c r="BD106" s="193">
        <v>9</v>
      </c>
      <c r="BE106" s="193">
        <v>17</v>
      </c>
      <c r="BF106" s="193">
        <v>17</v>
      </c>
      <c r="BG106" s="6">
        <f t="shared" si="136"/>
        <v>9</v>
      </c>
      <c r="BH106" s="6">
        <f t="shared" si="137"/>
        <v>17</v>
      </c>
      <c r="BI106" s="6">
        <f t="shared" si="138"/>
        <v>17</v>
      </c>
      <c r="BJ106" s="6">
        <f t="shared" si="139"/>
        <v>43</v>
      </c>
      <c r="BK106" s="6" t="str">
        <f t="shared" si="140"/>
        <v>C</v>
      </c>
      <c r="BL106" s="6">
        <f t="shared" si="141"/>
        <v>2</v>
      </c>
      <c r="BM106" s="104"/>
      <c r="BN106" s="11" t="str">
        <f t="shared" si="142"/>
        <v>যুক্তিবিদ্যা</v>
      </c>
      <c r="BO106" s="195">
        <v>2</v>
      </c>
      <c r="BP106" s="195">
        <v>103</v>
      </c>
      <c r="BQ106" s="113">
        <f t="shared" ref="BQ106:BR106" si="184">IF(BP106="","Abs.",BP106)</f>
        <v>103</v>
      </c>
      <c r="BR106" s="6">
        <f t="shared" si="184"/>
        <v>103</v>
      </c>
      <c r="BS106" s="6" t="str">
        <f t="shared" si="144"/>
        <v>A+</v>
      </c>
      <c r="BT106" s="6">
        <f t="shared" si="145"/>
        <v>5</v>
      </c>
    </row>
    <row r="107" spans="1:72">
      <c r="A107" s="197">
        <v>104</v>
      </c>
      <c r="B107" s="6"/>
      <c r="C107" s="6">
        <v>104</v>
      </c>
      <c r="D107" s="171">
        <v>14</v>
      </c>
      <c r="E107" s="171">
        <v>33</v>
      </c>
      <c r="F107" s="6">
        <f t="shared" si="109"/>
        <v>14</v>
      </c>
      <c r="G107" s="6">
        <f t="shared" si="110"/>
        <v>33</v>
      </c>
      <c r="H107" s="6">
        <f t="shared" si="111"/>
        <v>47</v>
      </c>
      <c r="I107" s="6" t="str">
        <f t="shared" si="112"/>
        <v>C</v>
      </c>
      <c r="J107" s="6">
        <f t="shared" si="113"/>
        <v>2</v>
      </c>
      <c r="K107" s="104"/>
      <c r="L107" s="6">
        <v>104</v>
      </c>
      <c r="M107" s="172">
        <v>26</v>
      </c>
      <c r="N107" s="113">
        <f t="shared" si="114"/>
        <v>26</v>
      </c>
      <c r="O107" s="6">
        <f t="shared" si="115"/>
        <v>26</v>
      </c>
      <c r="P107" s="6" t="str">
        <f t="shared" si="116"/>
        <v>F</v>
      </c>
      <c r="Q107" s="6" t="str">
        <f t="shared" si="117"/>
        <v>F</v>
      </c>
      <c r="R107" s="117"/>
      <c r="S107" s="6">
        <v>104</v>
      </c>
      <c r="T107" s="173">
        <v>10</v>
      </c>
      <c r="U107" s="173">
        <v>25</v>
      </c>
      <c r="V107" s="6">
        <f t="shared" si="118"/>
        <v>10</v>
      </c>
      <c r="W107" s="6">
        <f t="shared" si="146"/>
        <v>25</v>
      </c>
      <c r="X107" s="6">
        <f t="shared" si="119"/>
        <v>35</v>
      </c>
      <c r="Y107" s="6" t="str">
        <f t="shared" si="120"/>
        <v>D</v>
      </c>
      <c r="Z107" s="6">
        <f t="shared" si="121"/>
        <v>1</v>
      </c>
      <c r="AA107" s="6"/>
      <c r="AB107" s="6">
        <v>104</v>
      </c>
      <c r="AC107">
        <v>7</v>
      </c>
      <c r="AD107">
        <v>20</v>
      </c>
      <c r="AE107" s="6">
        <f t="shared" si="122"/>
        <v>7</v>
      </c>
      <c r="AF107" s="6">
        <f t="shared" si="123"/>
        <v>20</v>
      </c>
      <c r="AG107" s="6">
        <f t="shared" si="124"/>
        <v>27</v>
      </c>
      <c r="AH107" s="6" t="str">
        <f t="shared" si="125"/>
        <v>F</v>
      </c>
      <c r="AI107" s="6" t="str">
        <f t="shared" si="126"/>
        <v>F</v>
      </c>
      <c r="AJ107" s="6"/>
      <c r="AK107" s="6">
        <v>104</v>
      </c>
      <c r="AL107" s="174">
        <v>15</v>
      </c>
      <c r="AM107" s="174">
        <v>32</v>
      </c>
      <c r="AN107" s="6">
        <f t="shared" si="127"/>
        <v>15</v>
      </c>
      <c r="AO107" s="6">
        <f t="shared" si="147"/>
        <v>32</v>
      </c>
      <c r="AP107" s="6">
        <f t="shared" si="128"/>
        <v>47</v>
      </c>
      <c r="AQ107" s="6" t="str">
        <f t="shared" si="129"/>
        <v>C</v>
      </c>
      <c r="AR107" s="6">
        <f t="shared" si="130"/>
        <v>2</v>
      </c>
      <c r="AS107" s="6"/>
      <c r="AT107" s="146">
        <v>104</v>
      </c>
      <c r="AU107" s="176">
        <v>18</v>
      </c>
      <c r="AV107" s="176">
        <v>10</v>
      </c>
      <c r="AW107" s="134">
        <f t="shared" si="131"/>
        <v>18</v>
      </c>
      <c r="AX107" s="6">
        <f t="shared" si="132"/>
        <v>10</v>
      </c>
      <c r="AY107" s="6">
        <f t="shared" si="133"/>
        <v>28</v>
      </c>
      <c r="AZ107" s="6" t="str">
        <f t="shared" si="134"/>
        <v>F</v>
      </c>
      <c r="BA107" s="6" t="str">
        <f t="shared" si="135"/>
        <v>F</v>
      </c>
      <c r="BB107" s="6"/>
      <c r="BC107" s="6">
        <v>104</v>
      </c>
      <c r="BD107" s="193">
        <v>10</v>
      </c>
      <c r="BE107" s="193">
        <v>17</v>
      </c>
      <c r="BF107" s="193">
        <v>18</v>
      </c>
      <c r="BG107" s="6">
        <f t="shared" si="136"/>
        <v>10</v>
      </c>
      <c r="BH107" s="6">
        <f t="shared" si="137"/>
        <v>17</v>
      </c>
      <c r="BI107" s="6">
        <f t="shared" si="138"/>
        <v>18</v>
      </c>
      <c r="BJ107" s="6">
        <f t="shared" si="139"/>
        <v>45</v>
      </c>
      <c r="BK107" s="6" t="str">
        <f t="shared" si="140"/>
        <v>C</v>
      </c>
      <c r="BL107" s="6">
        <f t="shared" si="141"/>
        <v>2</v>
      </c>
      <c r="BM107" s="104"/>
      <c r="BN107" s="11" t="str">
        <f t="shared" si="142"/>
        <v>যুক্তিবিদ্যা</v>
      </c>
      <c r="BO107" s="195">
        <v>2</v>
      </c>
      <c r="BP107" s="195">
        <v>104</v>
      </c>
      <c r="BQ107" s="113">
        <f t="shared" ref="BQ107:BR107" si="185">IF(BP107="","Abs.",BP107)</f>
        <v>104</v>
      </c>
      <c r="BR107" s="6">
        <f t="shared" si="185"/>
        <v>104</v>
      </c>
      <c r="BS107" s="6" t="str">
        <f t="shared" si="144"/>
        <v>A+</v>
      </c>
      <c r="BT107" s="6">
        <f t="shared" si="145"/>
        <v>5</v>
      </c>
    </row>
    <row r="108" spans="1:72">
      <c r="A108" s="197">
        <v>105</v>
      </c>
      <c r="B108" s="6"/>
      <c r="C108" s="6">
        <v>105</v>
      </c>
      <c r="D108" s="171">
        <v>15</v>
      </c>
      <c r="E108" s="171">
        <v>29</v>
      </c>
      <c r="F108" s="6">
        <f t="shared" si="109"/>
        <v>15</v>
      </c>
      <c r="G108" s="6">
        <f t="shared" si="110"/>
        <v>29</v>
      </c>
      <c r="H108" s="6">
        <f t="shared" si="111"/>
        <v>44</v>
      </c>
      <c r="I108" s="6" t="str">
        <f t="shared" si="112"/>
        <v>C</v>
      </c>
      <c r="J108" s="6">
        <f t="shared" si="113"/>
        <v>2</v>
      </c>
      <c r="K108" s="104"/>
      <c r="L108" s="6">
        <v>105</v>
      </c>
      <c r="M108" s="172">
        <v>26</v>
      </c>
      <c r="N108" s="113">
        <f t="shared" si="114"/>
        <v>26</v>
      </c>
      <c r="O108" s="6">
        <f t="shared" si="115"/>
        <v>26</v>
      </c>
      <c r="P108" s="6" t="str">
        <f t="shared" si="116"/>
        <v>F</v>
      </c>
      <c r="Q108" s="6" t="str">
        <f t="shared" si="117"/>
        <v>F</v>
      </c>
      <c r="R108" s="117"/>
      <c r="S108" s="6">
        <v>105</v>
      </c>
      <c r="T108" s="173">
        <v>10</v>
      </c>
      <c r="U108" s="173">
        <v>18</v>
      </c>
      <c r="V108" s="6">
        <f t="shared" si="118"/>
        <v>10</v>
      </c>
      <c r="W108" s="6">
        <f t="shared" si="146"/>
        <v>18</v>
      </c>
      <c r="X108" s="6">
        <f t="shared" si="119"/>
        <v>28</v>
      </c>
      <c r="Y108" s="6" t="str">
        <f t="shared" si="120"/>
        <v>F</v>
      </c>
      <c r="Z108" s="6" t="str">
        <f t="shared" si="121"/>
        <v>F</v>
      </c>
      <c r="AA108" s="6"/>
      <c r="AB108" s="6">
        <v>105</v>
      </c>
      <c r="AC108">
        <v>12</v>
      </c>
      <c r="AD108">
        <v>24</v>
      </c>
      <c r="AE108" s="6">
        <f t="shared" si="122"/>
        <v>12</v>
      </c>
      <c r="AF108" s="6">
        <f t="shared" si="123"/>
        <v>24</v>
      </c>
      <c r="AG108" s="6">
        <f t="shared" si="124"/>
        <v>36</v>
      </c>
      <c r="AH108" s="6" t="str">
        <f t="shared" si="125"/>
        <v>D</v>
      </c>
      <c r="AI108" s="6">
        <f t="shared" si="126"/>
        <v>1</v>
      </c>
      <c r="AJ108" s="6"/>
      <c r="AK108" s="6">
        <v>105</v>
      </c>
      <c r="AL108" s="174">
        <v>13</v>
      </c>
      <c r="AM108" s="174">
        <v>33</v>
      </c>
      <c r="AN108" s="6">
        <f t="shared" si="127"/>
        <v>13</v>
      </c>
      <c r="AO108" s="6">
        <f t="shared" si="147"/>
        <v>33</v>
      </c>
      <c r="AP108" s="6">
        <f t="shared" si="128"/>
        <v>46</v>
      </c>
      <c r="AQ108" s="6" t="str">
        <f t="shared" si="129"/>
        <v>C</v>
      </c>
      <c r="AR108" s="6">
        <f t="shared" si="130"/>
        <v>2</v>
      </c>
      <c r="AS108" s="6"/>
      <c r="AT108" s="146">
        <v>105</v>
      </c>
      <c r="AU108" s="176">
        <v>18</v>
      </c>
      <c r="AV108" s="176">
        <v>17</v>
      </c>
      <c r="AW108" s="134">
        <f t="shared" si="131"/>
        <v>18</v>
      </c>
      <c r="AX108" s="6">
        <f t="shared" si="132"/>
        <v>17</v>
      </c>
      <c r="AY108" s="6">
        <f t="shared" si="133"/>
        <v>35</v>
      </c>
      <c r="AZ108" s="6" t="str">
        <f t="shared" si="134"/>
        <v>F</v>
      </c>
      <c r="BA108" s="6" t="str">
        <f t="shared" si="135"/>
        <v>F</v>
      </c>
      <c r="BB108" s="6"/>
      <c r="BC108" s="6">
        <v>105</v>
      </c>
      <c r="BD108" s="193">
        <v>11</v>
      </c>
      <c r="BE108" s="193">
        <v>17</v>
      </c>
      <c r="BF108" s="193">
        <v>18</v>
      </c>
      <c r="BG108" s="6">
        <f t="shared" si="136"/>
        <v>11</v>
      </c>
      <c r="BH108" s="6">
        <f t="shared" si="137"/>
        <v>17</v>
      </c>
      <c r="BI108" s="6">
        <f t="shared" si="138"/>
        <v>18</v>
      </c>
      <c r="BJ108" s="6">
        <f t="shared" si="139"/>
        <v>46</v>
      </c>
      <c r="BK108" s="6" t="str">
        <f t="shared" si="140"/>
        <v>C</v>
      </c>
      <c r="BL108" s="6">
        <f t="shared" si="141"/>
        <v>2</v>
      </c>
      <c r="BM108" s="104"/>
      <c r="BN108" s="11" t="str">
        <f t="shared" si="142"/>
        <v>যুক্তিবিদ্যা</v>
      </c>
      <c r="BO108" s="195">
        <v>2</v>
      </c>
      <c r="BP108" s="195">
        <v>105</v>
      </c>
      <c r="BQ108" s="113">
        <f t="shared" ref="BQ108:BR108" si="186">IF(BP108="","Abs.",BP108)</f>
        <v>105</v>
      </c>
      <c r="BR108" s="6">
        <f t="shared" si="186"/>
        <v>105</v>
      </c>
      <c r="BS108" s="6" t="str">
        <f t="shared" si="144"/>
        <v>A+</v>
      </c>
      <c r="BT108" s="6">
        <f t="shared" si="145"/>
        <v>5</v>
      </c>
    </row>
    <row r="109" spans="1:72">
      <c r="A109" s="197">
        <v>106</v>
      </c>
      <c r="B109" s="6"/>
      <c r="C109" s="6">
        <v>106</v>
      </c>
      <c r="D109" s="171">
        <v>14</v>
      </c>
      <c r="E109" s="171">
        <v>48</v>
      </c>
      <c r="F109" s="6">
        <f t="shared" si="109"/>
        <v>14</v>
      </c>
      <c r="G109" s="6">
        <f t="shared" si="110"/>
        <v>48</v>
      </c>
      <c r="H109" s="6">
        <f t="shared" si="111"/>
        <v>62</v>
      </c>
      <c r="I109" s="6" t="str">
        <f t="shared" si="112"/>
        <v>A-</v>
      </c>
      <c r="J109" s="6">
        <f t="shared" si="113"/>
        <v>3.5</v>
      </c>
      <c r="K109" s="104"/>
      <c r="L109" s="6">
        <v>106</v>
      </c>
      <c r="M109" s="172">
        <v>36</v>
      </c>
      <c r="N109" s="113">
        <f t="shared" si="114"/>
        <v>36</v>
      </c>
      <c r="O109" s="6">
        <f t="shared" si="115"/>
        <v>36</v>
      </c>
      <c r="P109" s="6" t="str">
        <f t="shared" si="116"/>
        <v>D</v>
      </c>
      <c r="Q109" s="6">
        <f t="shared" si="117"/>
        <v>1</v>
      </c>
      <c r="R109" s="117"/>
      <c r="S109" s="6">
        <v>106</v>
      </c>
      <c r="T109" s="173">
        <v>19</v>
      </c>
      <c r="U109" s="173">
        <v>48</v>
      </c>
      <c r="V109" s="6">
        <f t="shared" si="118"/>
        <v>19</v>
      </c>
      <c r="W109" s="6">
        <f t="shared" si="146"/>
        <v>48</v>
      </c>
      <c r="X109" s="6">
        <f t="shared" si="119"/>
        <v>67</v>
      </c>
      <c r="Y109" s="6" t="str">
        <f t="shared" si="120"/>
        <v>A-</v>
      </c>
      <c r="Z109" s="6">
        <f t="shared" si="121"/>
        <v>3.5</v>
      </c>
      <c r="AA109" s="6"/>
      <c r="AB109" s="6">
        <v>106</v>
      </c>
      <c r="AC109">
        <v>17</v>
      </c>
      <c r="AD109">
        <v>24</v>
      </c>
      <c r="AE109" s="6">
        <f t="shared" si="122"/>
        <v>17</v>
      </c>
      <c r="AF109" s="6">
        <f t="shared" si="123"/>
        <v>24</v>
      </c>
      <c r="AG109" s="6">
        <f t="shared" si="124"/>
        <v>41</v>
      </c>
      <c r="AH109" s="6" t="str">
        <f t="shared" si="125"/>
        <v>C</v>
      </c>
      <c r="AI109" s="6">
        <f t="shared" si="126"/>
        <v>2</v>
      </c>
      <c r="AJ109" s="6"/>
      <c r="AK109" s="6">
        <v>106</v>
      </c>
      <c r="AL109" s="174">
        <v>19</v>
      </c>
      <c r="AM109" s="174">
        <v>47</v>
      </c>
      <c r="AN109" s="6">
        <f t="shared" si="127"/>
        <v>19</v>
      </c>
      <c r="AO109" s="6">
        <f t="shared" si="147"/>
        <v>47</v>
      </c>
      <c r="AP109" s="6">
        <f t="shared" si="128"/>
        <v>66</v>
      </c>
      <c r="AQ109" s="6" t="str">
        <f t="shared" si="129"/>
        <v>A-</v>
      </c>
      <c r="AR109" s="6">
        <f t="shared" si="130"/>
        <v>3.5</v>
      </c>
      <c r="AS109" s="6"/>
      <c r="AT109" s="146">
        <v>106</v>
      </c>
      <c r="AU109" s="176">
        <v>19</v>
      </c>
      <c r="AV109" s="176">
        <v>27</v>
      </c>
      <c r="AW109" s="134">
        <f t="shared" si="131"/>
        <v>19</v>
      </c>
      <c r="AX109" s="6">
        <f t="shared" si="132"/>
        <v>27</v>
      </c>
      <c r="AY109" s="6">
        <f t="shared" si="133"/>
        <v>46</v>
      </c>
      <c r="AZ109" s="6" t="str">
        <f t="shared" si="134"/>
        <v>C</v>
      </c>
      <c r="BA109" s="6">
        <f t="shared" si="135"/>
        <v>2</v>
      </c>
      <c r="BB109" s="6"/>
      <c r="BC109" s="6">
        <v>106</v>
      </c>
      <c r="BD109" s="193">
        <v>11</v>
      </c>
      <c r="BE109" s="193">
        <v>20</v>
      </c>
      <c r="BF109" s="193">
        <v>15</v>
      </c>
      <c r="BG109" s="6">
        <f t="shared" si="136"/>
        <v>11</v>
      </c>
      <c r="BH109" s="6">
        <f t="shared" si="137"/>
        <v>20</v>
      </c>
      <c r="BI109" s="6">
        <f t="shared" si="138"/>
        <v>15</v>
      </c>
      <c r="BJ109" s="6">
        <f t="shared" si="139"/>
        <v>46</v>
      </c>
      <c r="BK109" s="6" t="str">
        <f t="shared" si="140"/>
        <v>C</v>
      </c>
      <c r="BL109" s="6">
        <f t="shared" si="141"/>
        <v>2</v>
      </c>
      <c r="BM109" s="104"/>
      <c r="BN109" s="11" t="str">
        <f t="shared" si="142"/>
        <v>যুক্তিবিদ্যা</v>
      </c>
      <c r="BO109" s="195">
        <v>2</v>
      </c>
      <c r="BP109" s="195">
        <v>106</v>
      </c>
      <c r="BQ109" s="113">
        <f t="shared" ref="BQ109:BR109" si="187">IF(BP109="","Abs.",BP109)</f>
        <v>106</v>
      </c>
      <c r="BR109" s="6">
        <f t="shared" si="187"/>
        <v>106</v>
      </c>
      <c r="BS109" s="6" t="str">
        <f t="shared" si="144"/>
        <v>A+</v>
      </c>
      <c r="BT109" s="6">
        <f t="shared" si="145"/>
        <v>5</v>
      </c>
    </row>
    <row r="110" spans="1:72">
      <c r="A110" s="197">
        <v>107</v>
      </c>
      <c r="B110" s="6"/>
      <c r="C110" s="6">
        <v>107</v>
      </c>
      <c r="D110" s="171">
        <v>11</v>
      </c>
      <c r="E110" s="171">
        <v>33</v>
      </c>
      <c r="F110" s="6">
        <f t="shared" si="109"/>
        <v>11</v>
      </c>
      <c r="G110" s="6">
        <f t="shared" si="110"/>
        <v>33</v>
      </c>
      <c r="H110" s="6">
        <f t="shared" si="111"/>
        <v>44</v>
      </c>
      <c r="I110" s="6" t="str">
        <f t="shared" si="112"/>
        <v>C</v>
      </c>
      <c r="J110" s="6">
        <f t="shared" si="113"/>
        <v>2</v>
      </c>
      <c r="K110" s="104"/>
      <c r="L110" s="6">
        <v>107</v>
      </c>
      <c r="M110" s="172">
        <v>24</v>
      </c>
      <c r="N110" s="113">
        <f t="shared" si="114"/>
        <v>24</v>
      </c>
      <c r="O110" s="6">
        <f t="shared" si="115"/>
        <v>24</v>
      </c>
      <c r="P110" s="6" t="str">
        <f t="shared" si="116"/>
        <v>F</v>
      </c>
      <c r="Q110" s="6" t="str">
        <f t="shared" si="117"/>
        <v>F</v>
      </c>
      <c r="R110" s="117"/>
      <c r="S110" s="6">
        <v>107</v>
      </c>
      <c r="T110" s="173">
        <v>9</v>
      </c>
      <c r="U110" s="173">
        <v>15</v>
      </c>
      <c r="V110" s="6">
        <f t="shared" si="118"/>
        <v>9</v>
      </c>
      <c r="W110" s="6">
        <f t="shared" si="146"/>
        <v>15</v>
      </c>
      <c r="X110" s="6">
        <f t="shared" si="119"/>
        <v>24</v>
      </c>
      <c r="Y110" s="6" t="str">
        <f t="shared" si="120"/>
        <v>F</v>
      </c>
      <c r="Z110" s="6" t="str">
        <f t="shared" si="121"/>
        <v>F</v>
      </c>
      <c r="AA110" s="6"/>
      <c r="AB110" s="6">
        <v>107</v>
      </c>
      <c r="AC110">
        <v>10</v>
      </c>
      <c r="AD110">
        <v>8</v>
      </c>
      <c r="AE110" s="6">
        <f t="shared" si="122"/>
        <v>10</v>
      </c>
      <c r="AF110" s="6">
        <f t="shared" si="123"/>
        <v>8</v>
      </c>
      <c r="AG110" s="6">
        <f t="shared" si="124"/>
        <v>18</v>
      </c>
      <c r="AH110" s="6" t="str">
        <f t="shared" si="125"/>
        <v>F</v>
      </c>
      <c r="AI110" s="6" t="str">
        <f t="shared" si="126"/>
        <v>F</v>
      </c>
      <c r="AJ110" s="6"/>
      <c r="AK110" s="6">
        <v>107</v>
      </c>
      <c r="AL110" s="174">
        <v>15</v>
      </c>
      <c r="AM110" s="174">
        <v>6</v>
      </c>
      <c r="AN110" s="6">
        <f t="shared" si="127"/>
        <v>15</v>
      </c>
      <c r="AO110" s="6">
        <f t="shared" si="147"/>
        <v>6</v>
      </c>
      <c r="AP110" s="6">
        <f t="shared" si="128"/>
        <v>21</v>
      </c>
      <c r="AQ110" s="6" t="str">
        <f t="shared" si="129"/>
        <v>F</v>
      </c>
      <c r="AR110" s="6" t="str">
        <f t="shared" si="130"/>
        <v>F</v>
      </c>
      <c r="AS110" s="6"/>
      <c r="AT110" s="146">
        <v>107</v>
      </c>
      <c r="AU110" s="176">
        <v>10</v>
      </c>
      <c r="AV110" s="176">
        <v>1</v>
      </c>
      <c r="AW110" s="134">
        <f t="shared" si="131"/>
        <v>10</v>
      </c>
      <c r="AX110" s="6">
        <f t="shared" si="132"/>
        <v>1</v>
      </c>
      <c r="AY110" s="6">
        <f t="shared" si="133"/>
        <v>11</v>
      </c>
      <c r="AZ110" s="6" t="str">
        <f t="shared" si="134"/>
        <v>F</v>
      </c>
      <c r="BA110" s="6" t="str">
        <f t="shared" si="135"/>
        <v>F</v>
      </c>
      <c r="BB110" s="6"/>
      <c r="BC110" s="6">
        <v>107</v>
      </c>
      <c r="BD110" s="193">
        <v>15</v>
      </c>
      <c r="BE110" s="193">
        <v>9</v>
      </c>
      <c r="BF110" s="193">
        <v>16</v>
      </c>
      <c r="BG110" s="6">
        <f t="shared" si="136"/>
        <v>15</v>
      </c>
      <c r="BH110" s="6">
        <f t="shared" si="137"/>
        <v>9</v>
      </c>
      <c r="BI110" s="6">
        <f t="shared" si="138"/>
        <v>16</v>
      </c>
      <c r="BJ110" s="6">
        <f t="shared" si="139"/>
        <v>40</v>
      </c>
      <c r="BK110" s="6" t="str">
        <f t="shared" si="140"/>
        <v>F</v>
      </c>
      <c r="BL110" s="6" t="str">
        <f t="shared" si="141"/>
        <v>F</v>
      </c>
      <c r="BM110" s="104"/>
      <c r="BN110" s="11" t="str">
        <f t="shared" si="142"/>
        <v>যুক্তিবিদ্যা</v>
      </c>
      <c r="BO110" s="195">
        <v>2</v>
      </c>
      <c r="BP110" s="195">
        <v>107</v>
      </c>
      <c r="BQ110" s="113">
        <f t="shared" ref="BQ110:BR110" si="188">IF(BP110="","Abs.",BP110)</f>
        <v>107</v>
      </c>
      <c r="BR110" s="6">
        <f t="shared" si="188"/>
        <v>107</v>
      </c>
      <c r="BS110" s="6" t="str">
        <f t="shared" si="144"/>
        <v>A+</v>
      </c>
      <c r="BT110" s="6">
        <f t="shared" si="145"/>
        <v>5</v>
      </c>
    </row>
    <row r="111" spans="1:72">
      <c r="A111" s="197">
        <v>108</v>
      </c>
      <c r="B111" s="6"/>
      <c r="C111" s="6">
        <v>108</v>
      </c>
      <c r="D111" s="171">
        <v>10</v>
      </c>
      <c r="E111" s="171">
        <v>30</v>
      </c>
      <c r="F111" s="6">
        <f t="shared" si="109"/>
        <v>10</v>
      </c>
      <c r="G111" s="6">
        <f t="shared" si="110"/>
        <v>30</v>
      </c>
      <c r="H111" s="6">
        <f t="shared" si="111"/>
        <v>40</v>
      </c>
      <c r="I111" s="6" t="str">
        <f t="shared" si="112"/>
        <v>C</v>
      </c>
      <c r="J111" s="6">
        <f t="shared" si="113"/>
        <v>2</v>
      </c>
      <c r="K111" s="104"/>
      <c r="L111" s="6">
        <v>108</v>
      </c>
      <c r="M111" s="172">
        <v>30</v>
      </c>
      <c r="N111" s="113">
        <f t="shared" si="114"/>
        <v>30</v>
      </c>
      <c r="O111" s="6">
        <f t="shared" si="115"/>
        <v>30</v>
      </c>
      <c r="P111" s="6" t="str">
        <f t="shared" si="116"/>
        <v>F</v>
      </c>
      <c r="Q111" s="6" t="str">
        <f t="shared" si="117"/>
        <v>F</v>
      </c>
      <c r="R111" s="117"/>
      <c r="S111" s="6">
        <v>108</v>
      </c>
      <c r="T111" s="173">
        <v>11</v>
      </c>
      <c r="U111" s="173">
        <v>20</v>
      </c>
      <c r="V111" s="6">
        <f t="shared" si="118"/>
        <v>11</v>
      </c>
      <c r="W111" s="6">
        <f t="shared" si="146"/>
        <v>20</v>
      </c>
      <c r="X111" s="6">
        <f t="shared" si="119"/>
        <v>31</v>
      </c>
      <c r="Y111" s="6" t="str">
        <f t="shared" si="120"/>
        <v>F</v>
      </c>
      <c r="Z111" s="6" t="str">
        <f t="shared" si="121"/>
        <v>F</v>
      </c>
      <c r="AA111" s="6"/>
      <c r="AB111" s="6">
        <v>108</v>
      </c>
      <c r="AC111">
        <v>11</v>
      </c>
      <c r="AD111">
        <v>24</v>
      </c>
      <c r="AE111" s="6">
        <f t="shared" si="122"/>
        <v>11</v>
      </c>
      <c r="AF111" s="6">
        <f t="shared" si="123"/>
        <v>24</v>
      </c>
      <c r="AG111" s="6">
        <f t="shared" si="124"/>
        <v>35</v>
      </c>
      <c r="AH111" s="6" t="str">
        <f t="shared" si="125"/>
        <v>D</v>
      </c>
      <c r="AI111" s="6">
        <f t="shared" si="126"/>
        <v>1</v>
      </c>
      <c r="AJ111" s="6"/>
      <c r="AK111" s="6">
        <v>108</v>
      </c>
      <c r="AL111" s="174">
        <v>16</v>
      </c>
      <c r="AM111" s="174">
        <v>28</v>
      </c>
      <c r="AN111" s="6">
        <f t="shared" si="127"/>
        <v>16</v>
      </c>
      <c r="AO111" s="6">
        <f t="shared" si="147"/>
        <v>28</v>
      </c>
      <c r="AP111" s="6">
        <f t="shared" si="128"/>
        <v>44</v>
      </c>
      <c r="AQ111" s="6" t="str">
        <f t="shared" si="129"/>
        <v>C</v>
      </c>
      <c r="AR111" s="6">
        <f t="shared" si="130"/>
        <v>2</v>
      </c>
      <c r="AS111" s="6"/>
      <c r="AT111" s="146">
        <v>108</v>
      </c>
      <c r="AU111" s="176">
        <v>19</v>
      </c>
      <c r="AV111" s="176">
        <v>24</v>
      </c>
      <c r="AW111" s="134">
        <f t="shared" si="131"/>
        <v>19</v>
      </c>
      <c r="AX111" s="6">
        <f t="shared" si="132"/>
        <v>24</v>
      </c>
      <c r="AY111" s="6">
        <f t="shared" si="133"/>
        <v>43</v>
      </c>
      <c r="AZ111" s="6" t="str">
        <f t="shared" si="134"/>
        <v>C</v>
      </c>
      <c r="BA111" s="6">
        <f t="shared" si="135"/>
        <v>2</v>
      </c>
      <c r="BB111" s="6"/>
      <c r="BC111" s="6">
        <v>108</v>
      </c>
      <c r="BD111" s="193">
        <v>11</v>
      </c>
      <c r="BE111" s="193">
        <v>28</v>
      </c>
      <c r="BF111" s="193">
        <v>18</v>
      </c>
      <c r="BG111" s="6">
        <f t="shared" si="136"/>
        <v>11</v>
      </c>
      <c r="BH111" s="6">
        <f t="shared" si="137"/>
        <v>28</v>
      </c>
      <c r="BI111" s="6">
        <f t="shared" si="138"/>
        <v>18</v>
      </c>
      <c r="BJ111" s="6">
        <f t="shared" si="139"/>
        <v>57</v>
      </c>
      <c r="BK111" s="6" t="str">
        <f t="shared" si="140"/>
        <v>B</v>
      </c>
      <c r="BL111" s="6">
        <f t="shared" si="141"/>
        <v>3</v>
      </c>
      <c r="BM111" s="104"/>
      <c r="BN111" s="11" t="str">
        <f t="shared" si="142"/>
        <v>যুক্তিবিদ্যা</v>
      </c>
      <c r="BO111" s="195">
        <v>2</v>
      </c>
      <c r="BP111" s="195">
        <v>108</v>
      </c>
      <c r="BQ111" s="113">
        <f t="shared" ref="BQ111:BR111" si="189">IF(BP111="","Abs.",BP111)</f>
        <v>108</v>
      </c>
      <c r="BR111" s="6">
        <f t="shared" si="189"/>
        <v>108</v>
      </c>
      <c r="BS111" s="6" t="str">
        <f t="shared" si="144"/>
        <v>A+</v>
      </c>
      <c r="BT111" s="6">
        <f t="shared" si="145"/>
        <v>5</v>
      </c>
    </row>
    <row r="112" spans="1:72">
      <c r="A112" s="197">
        <v>109</v>
      </c>
      <c r="B112" s="6"/>
      <c r="C112" s="6">
        <v>109</v>
      </c>
      <c r="D112" s="171">
        <v>13</v>
      </c>
      <c r="E112" s="171">
        <v>37</v>
      </c>
      <c r="F112" s="6">
        <f t="shared" si="109"/>
        <v>13</v>
      </c>
      <c r="G112" s="6">
        <f t="shared" si="110"/>
        <v>37</v>
      </c>
      <c r="H112" s="6">
        <f t="shared" si="111"/>
        <v>50</v>
      </c>
      <c r="I112" s="6" t="str">
        <f t="shared" si="112"/>
        <v>B</v>
      </c>
      <c r="J112" s="6">
        <f t="shared" si="113"/>
        <v>3</v>
      </c>
      <c r="K112" s="104"/>
      <c r="L112" s="6">
        <v>109</v>
      </c>
      <c r="M112" s="172">
        <v>22</v>
      </c>
      <c r="N112" s="113">
        <f t="shared" si="114"/>
        <v>22</v>
      </c>
      <c r="O112" s="6">
        <f t="shared" si="115"/>
        <v>22</v>
      </c>
      <c r="P112" s="6" t="str">
        <f t="shared" si="116"/>
        <v>F</v>
      </c>
      <c r="Q112" s="6" t="str">
        <f t="shared" si="117"/>
        <v>F</v>
      </c>
      <c r="R112" s="117"/>
      <c r="S112" s="6">
        <v>109</v>
      </c>
      <c r="T112" s="173">
        <v>4</v>
      </c>
      <c r="U112" s="173">
        <v>15</v>
      </c>
      <c r="V112" s="6">
        <f t="shared" si="118"/>
        <v>4</v>
      </c>
      <c r="W112" s="6">
        <f t="shared" si="146"/>
        <v>15</v>
      </c>
      <c r="X112" s="6">
        <f t="shared" si="119"/>
        <v>19</v>
      </c>
      <c r="Y112" s="6" t="str">
        <f t="shared" si="120"/>
        <v>F</v>
      </c>
      <c r="Z112" s="6" t="str">
        <f t="shared" si="121"/>
        <v>F</v>
      </c>
      <c r="AA112" s="6"/>
      <c r="AB112" s="6">
        <v>109</v>
      </c>
      <c r="AC112">
        <v>14</v>
      </c>
      <c r="AD112">
        <v>15</v>
      </c>
      <c r="AE112" s="6">
        <f t="shared" si="122"/>
        <v>14</v>
      </c>
      <c r="AF112" s="6">
        <f t="shared" si="123"/>
        <v>15</v>
      </c>
      <c r="AG112" s="6">
        <f t="shared" si="124"/>
        <v>29</v>
      </c>
      <c r="AH112" s="6" t="str">
        <f t="shared" si="125"/>
        <v>F</v>
      </c>
      <c r="AI112" s="6" t="str">
        <f t="shared" si="126"/>
        <v>F</v>
      </c>
      <c r="AJ112" s="6"/>
      <c r="AK112" s="6">
        <v>109</v>
      </c>
      <c r="AL112" s="174">
        <v>13</v>
      </c>
      <c r="AM112" s="174">
        <v>23</v>
      </c>
      <c r="AN112" s="6">
        <f t="shared" si="127"/>
        <v>13</v>
      </c>
      <c r="AO112" s="6">
        <f t="shared" si="147"/>
        <v>23</v>
      </c>
      <c r="AP112" s="6">
        <f t="shared" si="128"/>
        <v>36</v>
      </c>
      <c r="AQ112" s="6" t="str">
        <f t="shared" si="129"/>
        <v>D</v>
      </c>
      <c r="AR112" s="6">
        <f t="shared" si="130"/>
        <v>1</v>
      </c>
      <c r="AS112" s="6"/>
      <c r="AT112" s="146">
        <v>109</v>
      </c>
      <c r="AU112" s="176">
        <v>14</v>
      </c>
      <c r="AV112" s="176">
        <v>1</v>
      </c>
      <c r="AW112" s="134">
        <f t="shared" si="131"/>
        <v>14</v>
      </c>
      <c r="AX112" s="6">
        <f t="shared" si="132"/>
        <v>1</v>
      </c>
      <c r="AY112" s="6">
        <f t="shared" si="133"/>
        <v>15</v>
      </c>
      <c r="AZ112" s="6" t="str">
        <f t="shared" si="134"/>
        <v>F</v>
      </c>
      <c r="BA112" s="6" t="str">
        <f t="shared" si="135"/>
        <v>F</v>
      </c>
      <c r="BB112" s="6"/>
      <c r="BC112" s="6">
        <v>109</v>
      </c>
      <c r="BD112" s="193">
        <v>13</v>
      </c>
      <c r="BE112" s="193">
        <v>17</v>
      </c>
      <c r="BF112" s="193"/>
      <c r="BG112" s="6">
        <f t="shared" si="136"/>
        <v>13</v>
      </c>
      <c r="BH112" s="6">
        <f t="shared" si="137"/>
        <v>17</v>
      </c>
      <c r="BI112" s="6" t="str">
        <f t="shared" si="138"/>
        <v>Abs.</v>
      </c>
      <c r="BJ112" s="6" t="str">
        <f t="shared" si="139"/>
        <v>Abs.</v>
      </c>
      <c r="BK112" s="6" t="str">
        <f t="shared" si="140"/>
        <v>Abs.</v>
      </c>
      <c r="BL112" s="6" t="str">
        <f t="shared" si="141"/>
        <v>Abs.</v>
      </c>
      <c r="BM112" s="104"/>
      <c r="BN112" s="11" t="str">
        <f t="shared" si="142"/>
        <v>যুক্তিবিদ্যা</v>
      </c>
      <c r="BO112" s="195">
        <v>2</v>
      </c>
      <c r="BP112" s="195">
        <v>109</v>
      </c>
      <c r="BQ112" s="113">
        <f t="shared" ref="BQ112:BR112" si="190">IF(BP112="","Abs.",BP112)</f>
        <v>109</v>
      </c>
      <c r="BR112" s="6">
        <f t="shared" si="190"/>
        <v>109</v>
      </c>
      <c r="BS112" s="6" t="str">
        <f t="shared" si="144"/>
        <v>A+</v>
      </c>
      <c r="BT112" s="6">
        <f t="shared" si="145"/>
        <v>5</v>
      </c>
    </row>
    <row r="113" spans="1:72">
      <c r="A113" s="197">
        <v>110</v>
      </c>
      <c r="B113" s="6"/>
      <c r="C113" s="6">
        <v>110</v>
      </c>
      <c r="D113" s="171">
        <v>11</v>
      </c>
      <c r="E113" s="171">
        <v>32</v>
      </c>
      <c r="F113" s="6">
        <f t="shared" si="109"/>
        <v>11</v>
      </c>
      <c r="G113" s="6">
        <f t="shared" si="110"/>
        <v>32</v>
      </c>
      <c r="H113" s="6">
        <f t="shared" si="111"/>
        <v>43</v>
      </c>
      <c r="I113" s="6" t="str">
        <f t="shared" si="112"/>
        <v>C</v>
      </c>
      <c r="J113" s="6">
        <f t="shared" si="113"/>
        <v>2</v>
      </c>
      <c r="K113" s="104"/>
      <c r="L113" s="6">
        <v>110</v>
      </c>
      <c r="M113" s="172">
        <v>16</v>
      </c>
      <c r="N113" s="113">
        <f t="shared" si="114"/>
        <v>16</v>
      </c>
      <c r="O113" s="6">
        <f t="shared" si="115"/>
        <v>16</v>
      </c>
      <c r="P113" s="6" t="str">
        <f t="shared" si="116"/>
        <v>F</v>
      </c>
      <c r="Q113" s="6" t="str">
        <f t="shared" si="117"/>
        <v>F</v>
      </c>
      <c r="R113" s="117"/>
      <c r="S113" s="6">
        <v>110</v>
      </c>
      <c r="T113" s="173">
        <v>10</v>
      </c>
      <c r="U113" s="173">
        <v>16</v>
      </c>
      <c r="V113" s="6">
        <f t="shared" si="118"/>
        <v>10</v>
      </c>
      <c r="W113" s="6">
        <f t="shared" si="146"/>
        <v>16</v>
      </c>
      <c r="X113" s="6">
        <f t="shared" si="119"/>
        <v>26</v>
      </c>
      <c r="Y113" s="6" t="str">
        <f t="shared" si="120"/>
        <v>F</v>
      </c>
      <c r="Z113" s="6" t="str">
        <f t="shared" si="121"/>
        <v>F</v>
      </c>
      <c r="AA113" s="6"/>
      <c r="AB113" s="6">
        <v>110</v>
      </c>
      <c r="AC113">
        <v>14</v>
      </c>
      <c r="AD113">
        <v>25</v>
      </c>
      <c r="AE113" s="6">
        <f t="shared" si="122"/>
        <v>14</v>
      </c>
      <c r="AF113" s="6">
        <f t="shared" si="123"/>
        <v>25</v>
      </c>
      <c r="AG113" s="6">
        <f t="shared" si="124"/>
        <v>39</v>
      </c>
      <c r="AH113" s="6" t="str">
        <f t="shared" si="125"/>
        <v>D</v>
      </c>
      <c r="AI113" s="6">
        <f t="shared" si="126"/>
        <v>1</v>
      </c>
      <c r="AJ113" s="6"/>
      <c r="AK113" s="6">
        <v>110</v>
      </c>
      <c r="AL113" s="174">
        <v>13</v>
      </c>
      <c r="AM113" s="174">
        <v>33</v>
      </c>
      <c r="AN113" s="6">
        <f t="shared" si="127"/>
        <v>13</v>
      </c>
      <c r="AO113" s="6">
        <f t="shared" si="147"/>
        <v>33</v>
      </c>
      <c r="AP113" s="6">
        <f t="shared" si="128"/>
        <v>46</v>
      </c>
      <c r="AQ113" s="6" t="str">
        <f t="shared" si="129"/>
        <v>C</v>
      </c>
      <c r="AR113" s="6">
        <f t="shared" si="130"/>
        <v>2</v>
      </c>
      <c r="AS113" s="6"/>
      <c r="AT113" s="146">
        <v>110</v>
      </c>
      <c r="AU113" s="176">
        <v>17</v>
      </c>
      <c r="AV113" s="176">
        <v>4</v>
      </c>
      <c r="AW113" s="134">
        <f t="shared" si="131"/>
        <v>17</v>
      </c>
      <c r="AX113" s="6">
        <f t="shared" si="132"/>
        <v>4</v>
      </c>
      <c r="AY113" s="6">
        <f t="shared" si="133"/>
        <v>21</v>
      </c>
      <c r="AZ113" s="6" t="str">
        <f t="shared" si="134"/>
        <v>F</v>
      </c>
      <c r="BA113" s="6" t="str">
        <f t="shared" si="135"/>
        <v>F</v>
      </c>
      <c r="BB113" s="6"/>
      <c r="BC113" s="6">
        <v>110</v>
      </c>
      <c r="BD113" s="193">
        <v>9</v>
      </c>
      <c r="BE113" s="193">
        <v>22</v>
      </c>
      <c r="BF113" s="193">
        <v>17</v>
      </c>
      <c r="BG113" s="6">
        <f t="shared" si="136"/>
        <v>9</v>
      </c>
      <c r="BH113" s="6">
        <f t="shared" si="137"/>
        <v>22</v>
      </c>
      <c r="BI113" s="6">
        <f t="shared" si="138"/>
        <v>17</v>
      </c>
      <c r="BJ113" s="6">
        <f t="shared" si="139"/>
        <v>48</v>
      </c>
      <c r="BK113" s="6" t="str">
        <f t="shared" si="140"/>
        <v>C</v>
      </c>
      <c r="BL113" s="6">
        <f t="shared" si="141"/>
        <v>2</v>
      </c>
      <c r="BM113" s="104"/>
      <c r="BN113" s="11" t="str">
        <f t="shared" si="142"/>
        <v>যুক্তিবিদ্যা</v>
      </c>
      <c r="BO113" s="195">
        <v>2</v>
      </c>
      <c r="BP113" s="195">
        <v>110</v>
      </c>
      <c r="BQ113" s="113">
        <f t="shared" ref="BQ113:BR113" si="191">IF(BP113="","Abs.",BP113)</f>
        <v>110</v>
      </c>
      <c r="BR113" s="6">
        <f t="shared" si="191"/>
        <v>110</v>
      </c>
      <c r="BS113" s="6" t="str">
        <f t="shared" si="144"/>
        <v>A+</v>
      </c>
      <c r="BT113" s="6">
        <f t="shared" si="145"/>
        <v>5</v>
      </c>
    </row>
    <row r="114" spans="1:72">
      <c r="A114" s="197">
        <v>111</v>
      </c>
      <c r="B114" s="6"/>
      <c r="C114" s="6">
        <v>111</v>
      </c>
      <c r="D114" s="171">
        <v>9</v>
      </c>
      <c r="E114" s="171">
        <v>37</v>
      </c>
      <c r="F114" s="6">
        <f t="shared" si="109"/>
        <v>9</v>
      </c>
      <c r="G114" s="6">
        <f t="shared" si="110"/>
        <v>37</v>
      </c>
      <c r="H114" s="6">
        <f t="shared" si="111"/>
        <v>46</v>
      </c>
      <c r="I114" s="6" t="str">
        <f t="shared" si="112"/>
        <v>C</v>
      </c>
      <c r="J114" s="6">
        <f t="shared" si="113"/>
        <v>2</v>
      </c>
      <c r="K114" s="104"/>
      <c r="L114" s="6">
        <v>111</v>
      </c>
      <c r="M114" s="172">
        <v>23</v>
      </c>
      <c r="N114" s="113">
        <f t="shared" si="114"/>
        <v>23</v>
      </c>
      <c r="O114" s="6">
        <f t="shared" si="115"/>
        <v>23</v>
      </c>
      <c r="P114" s="6" t="str">
        <f t="shared" si="116"/>
        <v>F</v>
      </c>
      <c r="Q114" s="6" t="str">
        <f t="shared" si="117"/>
        <v>F</v>
      </c>
      <c r="R114" s="117"/>
      <c r="S114" s="6">
        <v>111</v>
      </c>
      <c r="T114" s="173">
        <v>15</v>
      </c>
      <c r="U114" s="173">
        <v>21</v>
      </c>
      <c r="V114" s="6">
        <f t="shared" si="118"/>
        <v>15</v>
      </c>
      <c r="W114" s="6">
        <f t="shared" si="146"/>
        <v>21</v>
      </c>
      <c r="X114" s="6">
        <f t="shared" si="119"/>
        <v>36</v>
      </c>
      <c r="Y114" s="6" t="str">
        <f t="shared" si="120"/>
        <v>F</v>
      </c>
      <c r="Z114" s="6" t="str">
        <f t="shared" si="121"/>
        <v>F</v>
      </c>
      <c r="AA114" s="6"/>
      <c r="AB114" s="6">
        <v>111</v>
      </c>
      <c r="AC114">
        <v>14</v>
      </c>
      <c r="AD114">
        <v>12</v>
      </c>
      <c r="AE114" s="6">
        <f t="shared" si="122"/>
        <v>14</v>
      </c>
      <c r="AF114" s="6">
        <f t="shared" si="123"/>
        <v>12</v>
      </c>
      <c r="AG114" s="6">
        <f t="shared" si="124"/>
        <v>26</v>
      </c>
      <c r="AH114" s="6" t="str">
        <f t="shared" si="125"/>
        <v>F</v>
      </c>
      <c r="AI114" s="6" t="str">
        <f t="shared" si="126"/>
        <v>F</v>
      </c>
      <c r="AJ114" s="6"/>
      <c r="AK114" s="6">
        <v>111</v>
      </c>
      <c r="AL114" s="174">
        <v>19</v>
      </c>
      <c r="AM114" s="174">
        <v>28</v>
      </c>
      <c r="AN114" s="6">
        <f t="shared" si="127"/>
        <v>19</v>
      </c>
      <c r="AO114" s="6">
        <f t="shared" si="147"/>
        <v>28</v>
      </c>
      <c r="AP114" s="6">
        <f t="shared" si="128"/>
        <v>47</v>
      </c>
      <c r="AQ114" s="6" t="str">
        <f t="shared" si="129"/>
        <v>C</v>
      </c>
      <c r="AR114" s="6">
        <f t="shared" si="130"/>
        <v>2</v>
      </c>
      <c r="AS114" s="6"/>
      <c r="AT114" s="146">
        <v>111</v>
      </c>
      <c r="AU114" s="176">
        <v>15</v>
      </c>
      <c r="AV114" s="176">
        <v>3</v>
      </c>
      <c r="AW114" s="134">
        <f t="shared" si="131"/>
        <v>15</v>
      </c>
      <c r="AX114" s="6">
        <f t="shared" si="132"/>
        <v>3</v>
      </c>
      <c r="AY114" s="6">
        <f t="shared" si="133"/>
        <v>18</v>
      </c>
      <c r="AZ114" s="6" t="str">
        <f t="shared" si="134"/>
        <v>F</v>
      </c>
      <c r="BA114" s="6" t="str">
        <f t="shared" si="135"/>
        <v>F</v>
      </c>
      <c r="BB114" s="6"/>
      <c r="BC114" s="6">
        <v>111</v>
      </c>
      <c r="BD114" s="193">
        <v>11</v>
      </c>
      <c r="BE114" s="193">
        <v>17</v>
      </c>
      <c r="BF114" s="193">
        <v>16</v>
      </c>
      <c r="BG114" s="6">
        <f t="shared" si="136"/>
        <v>11</v>
      </c>
      <c r="BH114" s="6">
        <f t="shared" si="137"/>
        <v>17</v>
      </c>
      <c r="BI114" s="6">
        <f t="shared" si="138"/>
        <v>16</v>
      </c>
      <c r="BJ114" s="6">
        <f t="shared" si="139"/>
        <v>44</v>
      </c>
      <c r="BK114" s="6" t="str">
        <f t="shared" si="140"/>
        <v>C</v>
      </c>
      <c r="BL114" s="6">
        <f t="shared" si="141"/>
        <v>2</v>
      </c>
      <c r="BM114" s="104"/>
      <c r="BN114" s="11" t="str">
        <f t="shared" si="142"/>
        <v>যুক্তিবিদ্যা</v>
      </c>
      <c r="BO114" s="195">
        <v>2</v>
      </c>
      <c r="BP114" s="195">
        <v>111</v>
      </c>
      <c r="BQ114" s="113">
        <f t="shared" ref="BQ114:BR114" si="192">IF(BP114="","Abs.",BP114)</f>
        <v>111</v>
      </c>
      <c r="BR114" s="6">
        <f t="shared" si="192"/>
        <v>111</v>
      </c>
      <c r="BS114" s="6" t="str">
        <f t="shared" si="144"/>
        <v>A+</v>
      </c>
      <c r="BT114" s="6">
        <f t="shared" si="145"/>
        <v>5</v>
      </c>
    </row>
    <row r="115" spans="1:72">
      <c r="A115" s="197">
        <v>112</v>
      </c>
      <c r="B115" s="6"/>
      <c r="C115" s="6">
        <v>112</v>
      </c>
      <c r="D115" s="171"/>
      <c r="E115" s="171"/>
      <c r="F115" s="6" t="str">
        <f t="shared" si="109"/>
        <v>Abs.</v>
      </c>
      <c r="G115" s="6" t="str">
        <f t="shared" si="110"/>
        <v>Abs.</v>
      </c>
      <c r="H115" s="6" t="str">
        <f t="shared" si="111"/>
        <v>Abs.</v>
      </c>
      <c r="I115" s="6" t="str">
        <f t="shared" si="112"/>
        <v>Abs.</v>
      </c>
      <c r="J115" s="6" t="str">
        <f t="shared" si="113"/>
        <v>Abs.</v>
      </c>
      <c r="K115" s="104"/>
      <c r="L115" s="6">
        <v>112</v>
      </c>
      <c r="M115" s="172"/>
      <c r="N115" s="113" t="str">
        <f t="shared" si="114"/>
        <v>Abs.</v>
      </c>
      <c r="O115" s="6" t="str">
        <f t="shared" si="115"/>
        <v>Abs.</v>
      </c>
      <c r="P115" s="6" t="str">
        <f t="shared" si="116"/>
        <v>Abs.</v>
      </c>
      <c r="Q115" s="6" t="str">
        <f t="shared" si="117"/>
        <v>Abs.</v>
      </c>
      <c r="R115" s="117"/>
      <c r="S115" s="6">
        <v>112</v>
      </c>
      <c r="T115" s="173"/>
      <c r="U115" s="173"/>
      <c r="V115" s="6" t="str">
        <f t="shared" si="118"/>
        <v>Abs.</v>
      </c>
      <c r="W115" s="6" t="str">
        <f t="shared" si="146"/>
        <v>Abs.</v>
      </c>
      <c r="X115" s="6" t="str">
        <f t="shared" si="119"/>
        <v>Abs.</v>
      </c>
      <c r="Y115" s="6" t="str">
        <f t="shared" si="120"/>
        <v>Abs.</v>
      </c>
      <c r="Z115" s="6" t="str">
        <f t="shared" si="121"/>
        <v>Abs.</v>
      </c>
      <c r="AA115" s="6"/>
      <c r="AB115" s="6">
        <v>112</v>
      </c>
      <c r="AC115"/>
      <c r="AD115"/>
      <c r="AE115" s="6" t="str">
        <f t="shared" si="122"/>
        <v>Abs.</v>
      </c>
      <c r="AF115" s="6" t="str">
        <f t="shared" si="123"/>
        <v>Abs.</v>
      </c>
      <c r="AG115" s="6" t="str">
        <f t="shared" si="124"/>
        <v>Abs.</v>
      </c>
      <c r="AH115" s="6" t="str">
        <f t="shared" si="125"/>
        <v>Abs.</v>
      </c>
      <c r="AI115" s="6" t="str">
        <f t="shared" si="126"/>
        <v>Abs.</v>
      </c>
      <c r="AJ115" s="6"/>
      <c r="AK115" s="6">
        <v>112</v>
      </c>
      <c r="AL115" s="174"/>
      <c r="AM115" s="174"/>
      <c r="AN115" s="6" t="str">
        <f t="shared" si="127"/>
        <v>Abs.</v>
      </c>
      <c r="AO115" s="6" t="str">
        <f t="shared" si="147"/>
        <v>Abs.</v>
      </c>
      <c r="AP115" s="6" t="str">
        <f t="shared" si="128"/>
        <v>Abs.</v>
      </c>
      <c r="AQ115" s="6" t="str">
        <f t="shared" si="129"/>
        <v>Abs.</v>
      </c>
      <c r="AR115" s="6" t="str">
        <f t="shared" si="130"/>
        <v>Abs.</v>
      </c>
      <c r="AS115" s="6"/>
      <c r="AT115" s="146">
        <v>112</v>
      </c>
      <c r="AU115" s="177"/>
      <c r="AV115" s="177"/>
      <c r="AW115" s="134" t="str">
        <f t="shared" si="131"/>
        <v>Abs.</v>
      </c>
      <c r="AX115" s="6" t="str">
        <f t="shared" si="132"/>
        <v>Abs.</v>
      </c>
      <c r="AY115" s="6" t="str">
        <f t="shared" si="133"/>
        <v>Abs.</v>
      </c>
      <c r="AZ115" s="6" t="str">
        <f t="shared" si="134"/>
        <v>Abs.</v>
      </c>
      <c r="BA115" s="6" t="str">
        <f t="shared" si="135"/>
        <v>Abs.</v>
      </c>
      <c r="BB115" s="6"/>
      <c r="BC115" s="6">
        <v>112</v>
      </c>
      <c r="BD115" s="193"/>
      <c r="BE115" s="193"/>
      <c r="BF115" s="193"/>
      <c r="BG115" s="6" t="str">
        <f t="shared" si="136"/>
        <v>Abs.</v>
      </c>
      <c r="BH115" s="6" t="str">
        <f t="shared" si="137"/>
        <v>Abs.</v>
      </c>
      <c r="BI115" s="6" t="str">
        <f t="shared" si="138"/>
        <v>Abs.</v>
      </c>
      <c r="BJ115" s="6" t="str">
        <f t="shared" si="139"/>
        <v>Abs.</v>
      </c>
      <c r="BK115" s="6" t="str">
        <f t="shared" si="140"/>
        <v>Abs.</v>
      </c>
      <c r="BL115" s="6" t="str">
        <f t="shared" si="141"/>
        <v>Abs.</v>
      </c>
      <c r="BM115" s="104"/>
      <c r="BN115" s="11" t="str">
        <f t="shared" si="142"/>
        <v>যুক্তিবিদ্যা</v>
      </c>
      <c r="BO115" s="195">
        <v>2</v>
      </c>
      <c r="BP115" s="195">
        <v>112</v>
      </c>
      <c r="BQ115" s="113">
        <f t="shared" ref="BQ115:BR115" si="193">IF(BP115="","Abs.",BP115)</f>
        <v>112</v>
      </c>
      <c r="BR115" s="6">
        <f t="shared" si="193"/>
        <v>112</v>
      </c>
      <c r="BS115" s="6" t="str">
        <f t="shared" si="144"/>
        <v>A+</v>
      </c>
      <c r="BT115" s="6">
        <f t="shared" si="145"/>
        <v>5</v>
      </c>
    </row>
    <row r="116" spans="1:72">
      <c r="A116" s="197">
        <v>113</v>
      </c>
      <c r="B116" s="6"/>
      <c r="C116" s="6">
        <v>113</v>
      </c>
      <c r="D116" s="171">
        <v>15</v>
      </c>
      <c r="E116" s="171">
        <v>40</v>
      </c>
      <c r="F116" s="6">
        <f t="shared" si="109"/>
        <v>15</v>
      </c>
      <c r="G116" s="6">
        <f t="shared" si="110"/>
        <v>40</v>
      </c>
      <c r="H116" s="6">
        <f t="shared" si="111"/>
        <v>55</v>
      </c>
      <c r="I116" s="6" t="str">
        <f t="shared" si="112"/>
        <v>B</v>
      </c>
      <c r="J116" s="6">
        <f t="shared" si="113"/>
        <v>3</v>
      </c>
      <c r="K116" s="104"/>
      <c r="L116" s="6">
        <v>113</v>
      </c>
      <c r="M116" s="172">
        <v>38</v>
      </c>
      <c r="N116" s="113">
        <f t="shared" si="114"/>
        <v>38</v>
      </c>
      <c r="O116" s="6">
        <f t="shared" si="115"/>
        <v>38</v>
      </c>
      <c r="P116" s="6" t="str">
        <f t="shared" si="116"/>
        <v>D</v>
      </c>
      <c r="Q116" s="6">
        <f t="shared" si="117"/>
        <v>1</v>
      </c>
      <c r="R116" s="117"/>
      <c r="S116" s="6">
        <v>113</v>
      </c>
      <c r="T116" s="173">
        <v>15</v>
      </c>
      <c r="U116" s="173">
        <v>19</v>
      </c>
      <c r="V116" s="6">
        <f t="shared" si="118"/>
        <v>15</v>
      </c>
      <c r="W116" s="6">
        <f t="shared" si="146"/>
        <v>19</v>
      </c>
      <c r="X116" s="6">
        <f t="shared" si="119"/>
        <v>34</v>
      </c>
      <c r="Y116" s="6" t="str">
        <f t="shared" si="120"/>
        <v>F</v>
      </c>
      <c r="Z116" s="6" t="str">
        <f t="shared" si="121"/>
        <v>F</v>
      </c>
      <c r="AA116" s="6"/>
      <c r="AB116" s="6">
        <v>113</v>
      </c>
      <c r="AC116">
        <v>13</v>
      </c>
      <c r="AD116">
        <v>17</v>
      </c>
      <c r="AE116" s="6">
        <f t="shared" si="122"/>
        <v>13</v>
      </c>
      <c r="AF116" s="6">
        <f t="shared" si="123"/>
        <v>17</v>
      </c>
      <c r="AG116" s="6">
        <f t="shared" si="124"/>
        <v>30</v>
      </c>
      <c r="AH116" s="6" t="str">
        <f t="shared" si="125"/>
        <v>F</v>
      </c>
      <c r="AI116" s="6" t="str">
        <f t="shared" si="126"/>
        <v>F</v>
      </c>
      <c r="AJ116" s="6"/>
      <c r="AK116" s="6">
        <v>113</v>
      </c>
      <c r="AL116" s="174">
        <v>12</v>
      </c>
      <c r="AM116" s="174">
        <v>33</v>
      </c>
      <c r="AN116" s="6">
        <f t="shared" si="127"/>
        <v>12</v>
      </c>
      <c r="AO116" s="6">
        <f t="shared" si="147"/>
        <v>33</v>
      </c>
      <c r="AP116" s="6">
        <f t="shared" si="128"/>
        <v>45</v>
      </c>
      <c r="AQ116" s="6" t="str">
        <f t="shared" si="129"/>
        <v>C</v>
      </c>
      <c r="AR116" s="6">
        <f t="shared" si="130"/>
        <v>2</v>
      </c>
      <c r="AS116" s="6"/>
      <c r="AT116" s="146">
        <v>113</v>
      </c>
      <c r="AU116" s="176">
        <v>16</v>
      </c>
      <c r="AV116" s="176">
        <v>17</v>
      </c>
      <c r="AW116" s="134">
        <f t="shared" si="131"/>
        <v>16</v>
      </c>
      <c r="AX116" s="6">
        <f t="shared" si="132"/>
        <v>17</v>
      </c>
      <c r="AY116" s="6">
        <f t="shared" si="133"/>
        <v>33</v>
      </c>
      <c r="AZ116" s="6" t="str">
        <f t="shared" si="134"/>
        <v>F</v>
      </c>
      <c r="BA116" s="6" t="str">
        <f t="shared" si="135"/>
        <v>F</v>
      </c>
      <c r="BB116" s="6"/>
      <c r="BC116" s="6">
        <v>113</v>
      </c>
      <c r="BD116" s="193">
        <v>17</v>
      </c>
      <c r="BE116" s="193">
        <v>22</v>
      </c>
      <c r="BF116" s="193">
        <v>18</v>
      </c>
      <c r="BG116" s="6">
        <f t="shared" si="136"/>
        <v>17</v>
      </c>
      <c r="BH116" s="6">
        <f t="shared" si="137"/>
        <v>22</v>
      </c>
      <c r="BI116" s="6">
        <f t="shared" si="138"/>
        <v>18</v>
      </c>
      <c r="BJ116" s="6">
        <f t="shared" si="139"/>
        <v>57</v>
      </c>
      <c r="BK116" s="6" t="str">
        <f t="shared" si="140"/>
        <v>B</v>
      </c>
      <c r="BL116" s="6">
        <f t="shared" si="141"/>
        <v>3</v>
      </c>
      <c r="BM116" s="104"/>
      <c r="BN116" s="11" t="str">
        <f t="shared" si="142"/>
        <v>যুক্তিবিদ্যা</v>
      </c>
      <c r="BO116" s="195">
        <v>2</v>
      </c>
      <c r="BP116" s="195">
        <v>113</v>
      </c>
      <c r="BQ116" s="113">
        <f t="shared" ref="BQ116:BR116" si="194">IF(BP116="","Abs.",BP116)</f>
        <v>113</v>
      </c>
      <c r="BR116" s="6">
        <f t="shared" si="194"/>
        <v>113</v>
      </c>
      <c r="BS116" s="6" t="str">
        <f t="shared" si="144"/>
        <v>A+</v>
      </c>
      <c r="BT116" s="6">
        <f t="shared" si="145"/>
        <v>5</v>
      </c>
    </row>
    <row r="117" spans="1:72">
      <c r="A117" s="197">
        <v>114</v>
      </c>
      <c r="B117" s="6"/>
      <c r="C117" s="6">
        <v>114</v>
      </c>
      <c r="D117" s="171">
        <v>14</v>
      </c>
      <c r="E117" s="171">
        <v>46</v>
      </c>
      <c r="F117" s="6">
        <f t="shared" si="109"/>
        <v>14</v>
      </c>
      <c r="G117" s="6">
        <f t="shared" si="110"/>
        <v>46</v>
      </c>
      <c r="H117" s="6">
        <f t="shared" si="111"/>
        <v>60</v>
      </c>
      <c r="I117" s="6" t="str">
        <f t="shared" si="112"/>
        <v>A-</v>
      </c>
      <c r="J117" s="6">
        <f t="shared" si="113"/>
        <v>3.5</v>
      </c>
      <c r="K117" s="104"/>
      <c r="L117" s="6">
        <v>114</v>
      </c>
      <c r="M117" s="172">
        <v>55</v>
      </c>
      <c r="N117" s="113">
        <f t="shared" si="114"/>
        <v>55</v>
      </c>
      <c r="O117" s="6">
        <f t="shared" si="115"/>
        <v>55</v>
      </c>
      <c r="P117" s="6" t="str">
        <f t="shared" si="116"/>
        <v>B</v>
      </c>
      <c r="Q117" s="6">
        <f t="shared" si="117"/>
        <v>3</v>
      </c>
      <c r="R117" s="117"/>
      <c r="S117" s="6">
        <v>114</v>
      </c>
      <c r="T117" s="173">
        <v>15</v>
      </c>
      <c r="U117" s="173">
        <v>36</v>
      </c>
      <c r="V117" s="6">
        <f t="shared" si="118"/>
        <v>15</v>
      </c>
      <c r="W117" s="6">
        <f t="shared" si="146"/>
        <v>36</v>
      </c>
      <c r="X117" s="6">
        <f t="shared" si="119"/>
        <v>51</v>
      </c>
      <c r="Y117" s="6" t="str">
        <f t="shared" si="120"/>
        <v>B</v>
      </c>
      <c r="Z117" s="6">
        <f t="shared" si="121"/>
        <v>3</v>
      </c>
      <c r="AA117" s="6"/>
      <c r="AB117" s="6">
        <v>114</v>
      </c>
      <c r="AC117">
        <v>18</v>
      </c>
      <c r="AD117">
        <v>23</v>
      </c>
      <c r="AE117" s="6">
        <f t="shared" si="122"/>
        <v>18</v>
      </c>
      <c r="AF117" s="6">
        <f t="shared" si="123"/>
        <v>23</v>
      </c>
      <c r="AG117" s="6">
        <f t="shared" si="124"/>
        <v>41</v>
      </c>
      <c r="AH117" s="6" t="str">
        <f t="shared" si="125"/>
        <v>C</v>
      </c>
      <c r="AI117" s="6">
        <f t="shared" si="126"/>
        <v>2</v>
      </c>
      <c r="AJ117" s="6"/>
      <c r="AK117" s="6">
        <v>114</v>
      </c>
      <c r="AL117" s="174">
        <v>14</v>
      </c>
      <c r="AM117" s="174">
        <v>30</v>
      </c>
      <c r="AN117" s="6">
        <f t="shared" si="127"/>
        <v>14</v>
      </c>
      <c r="AO117" s="6">
        <f t="shared" si="147"/>
        <v>30</v>
      </c>
      <c r="AP117" s="6">
        <f t="shared" si="128"/>
        <v>44</v>
      </c>
      <c r="AQ117" s="6" t="str">
        <f t="shared" si="129"/>
        <v>C</v>
      </c>
      <c r="AR117" s="6">
        <f t="shared" si="130"/>
        <v>2</v>
      </c>
      <c r="AS117" s="6"/>
      <c r="AT117" s="146">
        <v>114</v>
      </c>
      <c r="AU117" s="176">
        <v>20</v>
      </c>
      <c r="AV117" s="176">
        <v>28</v>
      </c>
      <c r="AW117" s="134">
        <f t="shared" si="131"/>
        <v>20</v>
      </c>
      <c r="AX117" s="6">
        <f t="shared" si="132"/>
        <v>28</v>
      </c>
      <c r="AY117" s="6">
        <f t="shared" si="133"/>
        <v>48</v>
      </c>
      <c r="AZ117" s="6" t="str">
        <f t="shared" si="134"/>
        <v>C</v>
      </c>
      <c r="BA117" s="6">
        <f t="shared" si="135"/>
        <v>2</v>
      </c>
      <c r="BB117" s="6"/>
      <c r="BC117" s="6">
        <v>114</v>
      </c>
      <c r="BD117" s="193">
        <v>17</v>
      </c>
      <c r="BE117" s="193">
        <v>21</v>
      </c>
      <c r="BF117" s="193">
        <v>18</v>
      </c>
      <c r="BG117" s="6">
        <f t="shared" si="136"/>
        <v>17</v>
      </c>
      <c r="BH117" s="6">
        <f t="shared" si="137"/>
        <v>21</v>
      </c>
      <c r="BI117" s="6">
        <f t="shared" si="138"/>
        <v>18</v>
      </c>
      <c r="BJ117" s="6">
        <f t="shared" si="139"/>
        <v>56</v>
      </c>
      <c r="BK117" s="6" t="str">
        <f t="shared" si="140"/>
        <v>B</v>
      </c>
      <c r="BL117" s="6">
        <f t="shared" si="141"/>
        <v>3</v>
      </c>
      <c r="BM117" s="104"/>
      <c r="BN117" s="11" t="str">
        <f t="shared" si="142"/>
        <v>যুক্তিবিদ্যা</v>
      </c>
      <c r="BO117" s="195">
        <v>2</v>
      </c>
      <c r="BP117" s="195">
        <v>114</v>
      </c>
      <c r="BQ117" s="113">
        <f t="shared" ref="BQ117:BR117" si="195">IF(BP117="","Abs.",BP117)</f>
        <v>114</v>
      </c>
      <c r="BR117" s="6">
        <f t="shared" si="195"/>
        <v>114</v>
      </c>
      <c r="BS117" s="6" t="str">
        <f t="shared" si="144"/>
        <v>A+</v>
      </c>
      <c r="BT117" s="6">
        <f t="shared" si="145"/>
        <v>5</v>
      </c>
    </row>
    <row r="118" spans="1:72">
      <c r="A118" s="197">
        <v>115</v>
      </c>
      <c r="B118" s="6"/>
      <c r="C118" s="6">
        <v>115</v>
      </c>
      <c r="D118" s="171">
        <v>12</v>
      </c>
      <c r="E118" s="171">
        <v>32</v>
      </c>
      <c r="F118" s="6">
        <f t="shared" si="109"/>
        <v>12</v>
      </c>
      <c r="G118" s="6">
        <f t="shared" si="110"/>
        <v>32</v>
      </c>
      <c r="H118" s="6">
        <f t="shared" si="111"/>
        <v>44</v>
      </c>
      <c r="I118" s="6" t="str">
        <f t="shared" si="112"/>
        <v>C</v>
      </c>
      <c r="J118" s="6">
        <f t="shared" si="113"/>
        <v>2</v>
      </c>
      <c r="K118" s="104"/>
      <c r="L118" s="6">
        <v>115</v>
      </c>
      <c r="M118" s="172">
        <v>33</v>
      </c>
      <c r="N118" s="113">
        <f t="shared" si="114"/>
        <v>33</v>
      </c>
      <c r="O118" s="6">
        <f t="shared" si="115"/>
        <v>33</v>
      </c>
      <c r="P118" s="6" t="str">
        <f t="shared" si="116"/>
        <v>D</v>
      </c>
      <c r="Q118" s="6">
        <f t="shared" si="117"/>
        <v>1</v>
      </c>
      <c r="R118" s="117"/>
      <c r="S118" s="6">
        <v>115</v>
      </c>
      <c r="T118" s="173">
        <v>9</v>
      </c>
      <c r="U118" s="173">
        <v>29</v>
      </c>
      <c r="V118" s="6">
        <f t="shared" si="118"/>
        <v>9</v>
      </c>
      <c r="W118" s="6">
        <f t="shared" si="146"/>
        <v>29</v>
      </c>
      <c r="X118" s="6">
        <f t="shared" si="119"/>
        <v>38</v>
      </c>
      <c r="Y118" s="6" t="str">
        <f t="shared" si="120"/>
        <v>F</v>
      </c>
      <c r="Z118" s="6" t="str">
        <f t="shared" si="121"/>
        <v>F</v>
      </c>
      <c r="AA118" s="6"/>
      <c r="AB118" s="6">
        <v>115</v>
      </c>
      <c r="AC118">
        <v>14</v>
      </c>
      <c r="AD118">
        <v>23</v>
      </c>
      <c r="AE118" s="6">
        <f t="shared" si="122"/>
        <v>14</v>
      </c>
      <c r="AF118" s="6">
        <f t="shared" si="123"/>
        <v>23</v>
      </c>
      <c r="AG118" s="6">
        <f t="shared" si="124"/>
        <v>37</v>
      </c>
      <c r="AH118" s="6" t="str">
        <f t="shared" si="125"/>
        <v>D</v>
      </c>
      <c r="AI118" s="6">
        <f t="shared" si="126"/>
        <v>1</v>
      </c>
      <c r="AJ118" s="6"/>
      <c r="AK118" s="6">
        <v>115</v>
      </c>
      <c r="AL118" s="174">
        <v>18</v>
      </c>
      <c r="AM118" s="174">
        <v>32</v>
      </c>
      <c r="AN118" s="6">
        <f t="shared" si="127"/>
        <v>18</v>
      </c>
      <c r="AO118" s="6">
        <f t="shared" si="147"/>
        <v>32</v>
      </c>
      <c r="AP118" s="6">
        <f t="shared" si="128"/>
        <v>50</v>
      </c>
      <c r="AQ118" s="6" t="str">
        <f t="shared" si="129"/>
        <v>B</v>
      </c>
      <c r="AR118" s="6">
        <f t="shared" si="130"/>
        <v>3</v>
      </c>
      <c r="AS118" s="6"/>
      <c r="AT118" s="146">
        <v>115</v>
      </c>
      <c r="AU118" s="176">
        <v>20</v>
      </c>
      <c r="AV118" s="176">
        <v>4</v>
      </c>
      <c r="AW118" s="134">
        <f t="shared" si="131"/>
        <v>20</v>
      </c>
      <c r="AX118" s="6">
        <f t="shared" si="132"/>
        <v>4</v>
      </c>
      <c r="AY118" s="6">
        <f t="shared" si="133"/>
        <v>24</v>
      </c>
      <c r="AZ118" s="6" t="str">
        <f t="shared" si="134"/>
        <v>F</v>
      </c>
      <c r="BA118" s="6" t="str">
        <f t="shared" si="135"/>
        <v>F</v>
      </c>
      <c r="BB118" s="6"/>
      <c r="BC118" s="6">
        <v>115</v>
      </c>
      <c r="BD118" s="193">
        <v>11</v>
      </c>
      <c r="BE118" s="193">
        <v>17</v>
      </c>
      <c r="BF118" s="193">
        <v>15</v>
      </c>
      <c r="BG118" s="6">
        <f t="shared" si="136"/>
        <v>11</v>
      </c>
      <c r="BH118" s="6">
        <f t="shared" si="137"/>
        <v>17</v>
      </c>
      <c r="BI118" s="6">
        <f t="shared" si="138"/>
        <v>15</v>
      </c>
      <c r="BJ118" s="6">
        <f t="shared" si="139"/>
        <v>43</v>
      </c>
      <c r="BK118" s="6" t="str">
        <f t="shared" si="140"/>
        <v>C</v>
      </c>
      <c r="BL118" s="6">
        <f t="shared" si="141"/>
        <v>2</v>
      </c>
      <c r="BM118" s="104"/>
      <c r="BN118" s="11" t="str">
        <f t="shared" si="142"/>
        <v>যুক্তিবিদ্যা</v>
      </c>
      <c r="BO118" s="195">
        <v>2</v>
      </c>
      <c r="BP118" s="195">
        <v>115</v>
      </c>
      <c r="BQ118" s="113">
        <f t="shared" ref="BQ118:BR118" si="196">IF(BP118="","Abs.",BP118)</f>
        <v>115</v>
      </c>
      <c r="BR118" s="6">
        <f t="shared" si="196"/>
        <v>115</v>
      </c>
      <c r="BS118" s="6" t="str">
        <f t="shared" si="144"/>
        <v>A+</v>
      </c>
      <c r="BT118" s="6">
        <f t="shared" si="145"/>
        <v>5</v>
      </c>
    </row>
    <row r="119" spans="1:72">
      <c r="A119" s="197">
        <v>116</v>
      </c>
      <c r="B119" s="6"/>
      <c r="C119" s="6">
        <v>116</v>
      </c>
      <c r="D119" s="171">
        <v>14</v>
      </c>
      <c r="E119" s="171">
        <v>41</v>
      </c>
      <c r="F119" s="6">
        <f t="shared" si="109"/>
        <v>14</v>
      </c>
      <c r="G119" s="6">
        <f t="shared" si="110"/>
        <v>41</v>
      </c>
      <c r="H119" s="6">
        <f t="shared" si="111"/>
        <v>55</v>
      </c>
      <c r="I119" s="6" t="str">
        <f t="shared" si="112"/>
        <v>B</v>
      </c>
      <c r="J119" s="6">
        <f t="shared" si="113"/>
        <v>3</v>
      </c>
      <c r="K119" s="104"/>
      <c r="L119" s="6">
        <v>116</v>
      </c>
      <c r="M119" s="172">
        <v>39</v>
      </c>
      <c r="N119" s="113">
        <f t="shared" si="114"/>
        <v>39</v>
      </c>
      <c r="O119" s="6">
        <f t="shared" si="115"/>
        <v>39</v>
      </c>
      <c r="P119" s="6" t="str">
        <f t="shared" si="116"/>
        <v>D</v>
      </c>
      <c r="Q119" s="6">
        <f t="shared" si="117"/>
        <v>1</v>
      </c>
      <c r="R119" s="117"/>
      <c r="S119" s="6">
        <v>116</v>
      </c>
      <c r="T119" s="173">
        <v>12</v>
      </c>
      <c r="U119" s="173">
        <v>24</v>
      </c>
      <c r="V119" s="6">
        <f t="shared" si="118"/>
        <v>12</v>
      </c>
      <c r="W119" s="6">
        <f t="shared" si="146"/>
        <v>24</v>
      </c>
      <c r="X119" s="6">
        <f t="shared" si="119"/>
        <v>36</v>
      </c>
      <c r="Y119" s="6" t="str">
        <f t="shared" si="120"/>
        <v>D</v>
      </c>
      <c r="Z119" s="6">
        <f t="shared" si="121"/>
        <v>1</v>
      </c>
      <c r="AA119" s="6"/>
      <c r="AB119" s="6">
        <v>116</v>
      </c>
      <c r="AC119">
        <v>14</v>
      </c>
      <c r="AD119">
        <v>24</v>
      </c>
      <c r="AE119" s="6">
        <f t="shared" si="122"/>
        <v>14</v>
      </c>
      <c r="AF119" s="6">
        <f t="shared" si="123"/>
        <v>24</v>
      </c>
      <c r="AG119" s="6">
        <f t="shared" si="124"/>
        <v>38</v>
      </c>
      <c r="AH119" s="6" t="str">
        <f t="shared" si="125"/>
        <v>D</v>
      </c>
      <c r="AI119" s="6">
        <f t="shared" si="126"/>
        <v>1</v>
      </c>
      <c r="AJ119" s="6"/>
      <c r="AK119" s="6">
        <v>116</v>
      </c>
      <c r="AL119" s="174">
        <v>17</v>
      </c>
      <c r="AM119" s="174">
        <v>36</v>
      </c>
      <c r="AN119" s="6">
        <f t="shared" si="127"/>
        <v>17</v>
      </c>
      <c r="AO119" s="6">
        <f t="shared" si="147"/>
        <v>36</v>
      </c>
      <c r="AP119" s="6">
        <f t="shared" si="128"/>
        <v>53</v>
      </c>
      <c r="AQ119" s="6" t="str">
        <f t="shared" si="129"/>
        <v>B</v>
      </c>
      <c r="AR119" s="6">
        <f t="shared" si="130"/>
        <v>3</v>
      </c>
      <c r="AS119" s="6"/>
      <c r="AT119" s="146">
        <v>116</v>
      </c>
      <c r="AU119" s="176">
        <v>19</v>
      </c>
      <c r="AV119" s="176">
        <v>9</v>
      </c>
      <c r="AW119" s="134">
        <f t="shared" si="131"/>
        <v>19</v>
      </c>
      <c r="AX119" s="6">
        <f t="shared" si="132"/>
        <v>9</v>
      </c>
      <c r="AY119" s="6">
        <f t="shared" si="133"/>
        <v>28</v>
      </c>
      <c r="AZ119" s="6" t="str">
        <f t="shared" si="134"/>
        <v>F</v>
      </c>
      <c r="BA119" s="6" t="str">
        <f t="shared" si="135"/>
        <v>F</v>
      </c>
      <c r="BB119" s="6"/>
      <c r="BC119" s="6">
        <v>116</v>
      </c>
      <c r="BD119" s="193">
        <v>9</v>
      </c>
      <c r="BE119" s="193">
        <v>17</v>
      </c>
      <c r="BF119" s="193">
        <v>15</v>
      </c>
      <c r="BG119" s="6">
        <f t="shared" si="136"/>
        <v>9</v>
      </c>
      <c r="BH119" s="6">
        <f t="shared" si="137"/>
        <v>17</v>
      </c>
      <c r="BI119" s="6">
        <f t="shared" si="138"/>
        <v>15</v>
      </c>
      <c r="BJ119" s="6">
        <f t="shared" si="139"/>
        <v>41</v>
      </c>
      <c r="BK119" s="6" t="str">
        <f t="shared" si="140"/>
        <v>C</v>
      </c>
      <c r="BL119" s="6">
        <f t="shared" si="141"/>
        <v>2</v>
      </c>
      <c r="BM119" s="104"/>
      <c r="BN119" s="11" t="str">
        <f t="shared" si="142"/>
        <v>যুক্তিবিদ্যা</v>
      </c>
      <c r="BO119" s="195">
        <v>2</v>
      </c>
      <c r="BP119" s="195">
        <v>116</v>
      </c>
      <c r="BQ119" s="113">
        <f t="shared" ref="BQ119:BR119" si="197">IF(BP119="","Abs.",BP119)</f>
        <v>116</v>
      </c>
      <c r="BR119" s="6">
        <f t="shared" si="197"/>
        <v>116</v>
      </c>
      <c r="BS119" s="6" t="str">
        <f t="shared" si="144"/>
        <v>A+</v>
      </c>
      <c r="BT119" s="6">
        <f t="shared" si="145"/>
        <v>5</v>
      </c>
    </row>
    <row r="120" spans="1:72">
      <c r="A120" s="197">
        <v>117</v>
      </c>
      <c r="B120" s="6"/>
      <c r="C120" s="6">
        <v>117</v>
      </c>
      <c r="D120" s="171">
        <v>16</v>
      </c>
      <c r="E120" s="171">
        <v>39</v>
      </c>
      <c r="F120" s="6">
        <f t="shared" si="109"/>
        <v>16</v>
      </c>
      <c r="G120" s="6">
        <f t="shared" si="110"/>
        <v>39</v>
      </c>
      <c r="H120" s="6">
        <f t="shared" si="111"/>
        <v>55</v>
      </c>
      <c r="I120" s="6" t="str">
        <f t="shared" si="112"/>
        <v>B</v>
      </c>
      <c r="J120" s="6">
        <f t="shared" si="113"/>
        <v>3</v>
      </c>
      <c r="K120" s="104"/>
      <c r="L120" s="6">
        <v>117</v>
      </c>
      <c r="M120" s="172">
        <v>26</v>
      </c>
      <c r="N120" s="113">
        <f t="shared" si="114"/>
        <v>26</v>
      </c>
      <c r="O120" s="6">
        <f t="shared" si="115"/>
        <v>26</v>
      </c>
      <c r="P120" s="6" t="str">
        <f t="shared" si="116"/>
        <v>F</v>
      </c>
      <c r="Q120" s="6" t="str">
        <f t="shared" si="117"/>
        <v>F</v>
      </c>
      <c r="R120" s="117"/>
      <c r="S120" s="6">
        <v>117</v>
      </c>
      <c r="T120" s="173">
        <v>10</v>
      </c>
      <c r="U120" s="173">
        <v>27</v>
      </c>
      <c r="V120" s="6">
        <f t="shared" si="118"/>
        <v>10</v>
      </c>
      <c r="W120" s="6">
        <f t="shared" si="146"/>
        <v>27</v>
      </c>
      <c r="X120" s="6">
        <f t="shared" si="119"/>
        <v>37</v>
      </c>
      <c r="Y120" s="6" t="str">
        <f t="shared" si="120"/>
        <v>D</v>
      </c>
      <c r="Z120" s="6">
        <f t="shared" si="121"/>
        <v>1</v>
      </c>
      <c r="AA120" s="6"/>
      <c r="AB120" s="6">
        <v>117</v>
      </c>
      <c r="AC120">
        <v>13</v>
      </c>
      <c r="AD120">
        <v>15</v>
      </c>
      <c r="AE120" s="6">
        <f t="shared" si="122"/>
        <v>13</v>
      </c>
      <c r="AF120" s="6">
        <f t="shared" si="123"/>
        <v>15</v>
      </c>
      <c r="AG120" s="6">
        <f t="shared" si="124"/>
        <v>28</v>
      </c>
      <c r="AH120" s="6" t="str">
        <f t="shared" si="125"/>
        <v>F</v>
      </c>
      <c r="AI120" s="6" t="str">
        <f t="shared" si="126"/>
        <v>F</v>
      </c>
      <c r="AJ120" s="6"/>
      <c r="AK120" s="6">
        <v>117</v>
      </c>
      <c r="AL120" s="174">
        <v>15</v>
      </c>
      <c r="AM120" s="174">
        <v>40</v>
      </c>
      <c r="AN120" s="6">
        <f t="shared" si="127"/>
        <v>15</v>
      </c>
      <c r="AO120" s="6">
        <f t="shared" si="147"/>
        <v>40</v>
      </c>
      <c r="AP120" s="6">
        <f t="shared" si="128"/>
        <v>55</v>
      </c>
      <c r="AQ120" s="6" t="str">
        <f t="shared" si="129"/>
        <v>B</v>
      </c>
      <c r="AR120" s="6">
        <f t="shared" si="130"/>
        <v>3</v>
      </c>
      <c r="AS120" s="6"/>
      <c r="AT120" s="146">
        <v>117</v>
      </c>
      <c r="AU120" s="176">
        <v>18</v>
      </c>
      <c r="AV120" s="176">
        <v>15</v>
      </c>
      <c r="AW120" s="134">
        <f t="shared" si="131"/>
        <v>18</v>
      </c>
      <c r="AX120" s="6">
        <f t="shared" si="132"/>
        <v>15</v>
      </c>
      <c r="AY120" s="6">
        <f t="shared" si="133"/>
        <v>33</v>
      </c>
      <c r="AZ120" s="6" t="str">
        <f t="shared" si="134"/>
        <v>F</v>
      </c>
      <c r="BA120" s="6" t="str">
        <f t="shared" si="135"/>
        <v>F</v>
      </c>
      <c r="BB120" s="6"/>
      <c r="BC120" s="6">
        <v>117</v>
      </c>
      <c r="BD120" s="193">
        <v>9</v>
      </c>
      <c r="BE120" s="193">
        <v>11</v>
      </c>
      <c r="BF120" s="193"/>
      <c r="BG120" s="6">
        <f t="shared" si="136"/>
        <v>9</v>
      </c>
      <c r="BH120" s="6">
        <f t="shared" si="137"/>
        <v>11</v>
      </c>
      <c r="BI120" s="6" t="str">
        <f t="shared" si="138"/>
        <v>Abs.</v>
      </c>
      <c r="BJ120" s="6" t="str">
        <f t="shared" si="139"/>
        <v>Abs.</v>
      </c>
      <c r="BK120" s="6" t="str">
        <f t="shared" si="140"/>
        <v>Abs.</v>
      </c>
      <c r="BL120" s="6" t="str">
        <f t="shared" si="141"/>
        <v>Abs.</v>
      </c>
      <c r="BM120" s="104"/>
      <c r="BN120" s="11" t="str">
        <f t="shared" si="142"/>
        <v>যুক্তিবিদ্যা</v>
      </c>
      <c r="BO120" s="195">
        <v>2</v>
      </c>
      <c r="BP120" s="195">
        <v>117</v>
      </c>
      <c r="BQ120" s="113">
        <f t="shared" ref="BQ120:BR120" si="198">IF(BP120="","Abs.",BP120)</f>
        <v>117</v>
      </c>
      <c r="BR120" s="6">
        <f t="shared" si="198"/>
        <v>117</v>
      </c>
      <c r="BS120" s="6" t="str">
        <f t="shared" si="144"/>
        <v>A+</v>
      </c>
      <c r="BT120" s="6">
        <f t="shared" si="145"/>
        <v>5</v>
      </c>
    </row>
    <row r="121" spans="1:72">
      <c r="A121" s="197">
        <v>118</v>
      </c>
      <c r="B121" s="6"/>
      <c r="C121" s="6">
        <v>118</v>
      </c>
      <c r="D121" s="171">
        <v>15</v>
      </c>
      <c r="E121" s="171">
        <v>27</v>
      </c>
      <c r="F121" s="6">
        <f t="shared" si="109"/>
        <v>15</v>
      </c>
      <c r="G121" s="6">
        <f t="shared" si="110"/>
        <v>27</v>
      </c>
      <c r="H121" s="6">
        <f t="shared" si="111"/>
        <v>42</v>
      </c>
      <c r="I121" s="6" t="str">
        <f t="shared" si="112"/>
        <v>C</v>
      </c>
      <c r="J121" s="6">
        <f t="shared" si="113"/>
        <v>2</v>
      </c>
      <c r="K121" s="104"/>
      <c r="L121" s="6">
        <v>118</v>
      </c>
      <c r="M121" s="172">
        <v>22</v>
      </c>
      <c r="N121" s="113">
        <f t="shared" si="114"/>
        <v>22</v>
      </c>
      <c r="O121" s="6">
        <f t="shared" si="115"/>
        <v>22</v>
      </c>
      <c r="P121" s="6" t="str">
        <f t="shared" si="116"/>
        <v>F</v>
      </c>
      <c r="Q121" s="6" t="str">
        <f t="shared" si="117"/>
        <v>F</v>
      </c>
      <c r="R121" s="117"/>
      <c r="S121" s="6">
        <v>118</v>
      </c>
      <c r="T121" s="173">
        <v>12</v>
      </c>
      <c r="U121" s="173">
        <v>26</v>
      </c>
      <c r="V121" s="6">
        <f t="shared" si="118"/>
        <v>12</v>
      </c>
      <c r="W121" s="6">
        <f t="shared" si="146"/>
        <v>26</v>
      </c>
      <c r="X121" s="6">
        <f t="shared" si="119"/>
        <v>38</v>
      </c>
      <c r="Y121" s="6" t="str">
        <f t="shared" si="120"/>
        <v>D</v>
      </c>
      <c r="Z121" s="6">
        <f t="shared" si="121"/>
        <v>1</v>
      </c>
      <c r="AA121" s="6"/>
      <c r="AB121" s="6">
        <v>118</v>
      </c>
      <c r="AC121">
        <v>14</v>
      </c>
      <c r="AD121">
        <v>25</v>
      </c>
      <c r="AE121" s="6">
        <f t="shared" si="122"/>
        <v>14</v>
      </c>
      <c r="AF121" s="6">
        <f t="shared" si="123"/>
        <v>25</v>
      </c>
      <c r="AG121" s="6">
        <f t="shared" si="124"/>
        <v>39</v>
      </c>
      <c r="AH121" s="6" t="str">
        <f t="shared" si="125"/>
        <v>D</v>
      </c>
      <c r="AI121" s="6">
        <f t="shared" si="126"/>
        <v>1</v>
      </c>
      <c r="AJ121" s="6"/>
      <c r="AK121" s="6">
        <v>118</v>
      </c>
      <c r="AL121" s="174">
        <v>15</v>
      </c>
      <c r="AM121" s="174">
        <v>36</v>
      </c>
      <c r="AN121" s="6">
        <f t="shared" si="127"/>
        <v>15</v>
      </c>
      <c r="AO121" s="6">
        <f t="shared" si="147"/>
        <v>36</v>
      </c>
      <c r="AP121" s="6">
        <f t="shared" si="128"/>
        <v>51</v>
      </c>
      <c r="AQ121" s="6" t="str">
        <f t="shared" si="129"/>
        <v>B</v>
      </c>
      <c r="AR121" s="6">
        <f t="shared" si="130"/>
        <v>3</v>
      </c>
      <c r="AS121" s="6"/>
      <c r="AT121" s="146">
        <v>118</v>
      </c>
      <c r="AU121" s="176">
        <v>17</v>
      </c>
      <c r="AV121" s="176">
        <v>2</v>
      </c>
      <c r="AW121" s="134">
        <f t="shared" si="131"/>
        <v>17</v>
      </c>
      <c r="AX121" s="6">
        <f t="shared" si="132"/>
        <v>2</v>
      </c>
      <c r="AY121" s="6">
        <f t="shared" si="133"/>
        <v>19</v>
      </c>
      <c r="AZ121" s="6" t="str">
        <f t="shared" si="134"/>
        <v>F</v>
      </c>
      <c r="BA121" s="6" t="str">
        <f t="shared" si="135"/>
        <v>F</v>
      </c>
      <c r="BB121" s="6"/>
      <c r="BC121" s="6">
        <v>118</v>
      </c>
      <c r="BD121" s="193">
        <v>9</v>
      </c>
      <c r="BE121" s="193">
        <v>7</v>
      </c>
      <c r="BF121" s="193"/>
      <c r="BG121" s="6">
        <f t="shared" si="136"/>
        <v>9</v>
      </c>
      <c r="BH121" s="6">
        <f t="shared" si="137"/>
        <v>7</v>
      </c>
      <c r="BI121" s="6" t="str">
        <f t="shared" si="138"/>
        <v>Abs.</v>
      </c>
      <c r="BJ121" s="6" t="str">
        <f t="shared" si="139"/>
        <v>Abs.</v>
      </c>
      <c r="BK121" s="6" t="str">
        <f t="shared" si="140"/>
        <v>Abs.</v>
      </c>
      <c r="BL121" s="6" t="str">
        <f t="shared" si="141"/>
        <v>Abs.</v>
      </c>
      <c r="BM121" s="104"/>
      <c r="BN121" s="11" t="str">
        <f t="shared" si="142"/>
        <v>যুক্তিবিদ্যা</v>
      </c>
      <c r="BO121" s="195">
        <v>2</v>
      </c>
      <c r="BP121" s="195">
        <v>118</v>
      </c>
      <c r="BQ121" s="113">
        <f t="shared" ref="BQ121:BR121" si="199">IF(BP121="","Abs.",BP121)</f>
        <v>118</v>
      </c>
      <c r="BR121" s="6">
        <f t="shared" si="199"/>
        <v>118</v>
      </c>
      <c r="BS121" s="6" t="str">
        <f t="shared" si="144"/>
        <v>A+</v>
      </c>
      <c r="BT121" s="6">
        <f t="shared" si="145"/>
        <v>5</v>
      </c>
    </row>
    <row r="122" spans="1:72">
      <c r="A122" s="197">
        <v>119</v>
      </c>
      <c r="B122" s="128"/>
      <c r="C122" s="6">
        <v>119</v>
      </c>
      <c r="D122" s="171">
        <v>12</v>
      </c>
      <c r="E122" s="171">
        <v>33</v>
      </c>
      <c r="F122" s="6">
        <f t="shared" si="109"/>
        <v>12</v>
      </c>
      <c r="G122" s="6">
        <f t="shared" si="110"/>
        <v>33</v>
      </c>
      <c r="H122" s="6">
        <f t="shared" si="111"/>
        <v>45</v>
      </c>
      <c r="I122" s="6" t="str">
        <f t="shared" si="112"/>
        <v>C</v>
      </c>
      <c r="J122" s="6">
        <f t="shared" si="113"/>
        <v>2</v>
      </c>
      <c r="K122" s="104"/>
      <c r="L122" s="6">
        <v>119</v>
      </c>
      <c r="M122" s="172">
        <v>34</v>
      </c>
      <c r="N122" s="113">
        <f t="shared" si="114"/>
        <v>34</v>
      </c>
      <c r="O122" s="6">
        <f t="shared" si="115"/>
        <v>34</v>
      </c>
      <c r="P122" s="6" t="str">
        <f t="shared" si="116"/>
        <v>D</v>
      </c>
      <c r="Q122" s="6">
        <f t="shared" si="117"/>
        <v>1</v>
      </c>
      <c r="R122" s="117"/>
      <c r="S122" s="6">
        <v>119</v>
      </c>
      <c r="T122" s="173">
        <v>8</v>
      </c>
      <c r="U122" s="173">
        <v>28</v>
      </c>
      <c r="V122" s="6">
        <f t="shared" si="118"/>
        <v>8</v>
      </c>
      <c r="W122" s="6">
        <f t="shared" si="146"/>
        <v>28</v>
      </c>
      <c r="X122" s="6">
        <f t="shared" si="119"/>
        <v>36</v>
      </c>
      <c r="Y122" s="6" t="str">
        <f t="shared" si="120"/>
        <v>F</v>
      </c>
      <c r="Z122" s="6" t="str">
        <f t="shared" si="121"/>
        <v>F</v>
      </c>
      <c r="AA122" s="6"/>
      <c r="AB122" s="6">
        <v>119</v>
      </c>
      <c r="AC122">
        <v>11</v>
      </c>
      <c r="AD122">
        <v>23</v>
      </c>
      <c r="AE122" s="6">
        <f t="shared" si="122"/>
        <v>11</v>
      </c>
      <c r="AF122" s="6">
        <f t="shared" si="123"/>
        <v>23</v>
      </c>
      <c r="AG122" s="6">
        <f t="shared" si="124"/>
        <v>34</v>
      </c>
      <c r="AH122" s="6" t="str">
        <f t="shared" si="125"/>
        <v>D</v>
      </c>
      <c r="AI122" s="6">
        <f t="shared" si="126"/>
        <v>1</v>
      </c>
      <c r="AJ122" s="6"/>
      <c r="AK122" s="6">
        <v>119</v>
      </c>
      <c r="AL122" s="174">
        <v>17</v>
      </c>
      <c r="AM122" s="174">
        <v>35</v>
      </c>
      <c r="AN122" s="6">
        <f t="shared" si="127"/>
        <v>17</v>
      </c>
      <c r="AO122" s="6">
        <f t="shared" si="147"/>
        <v>35</v>
      </c>
      <c r="AP122" s="6">
        <f t="shared" si="128"/>
        <v>52</v>
      </c>
      <c r="AQ122" s="6" t="str">
        <f t="shared" si="129"/>
        <v>B</v>
      </c>
      <c r="AR122" s="6">
        <f t="shared" si="130"/>
        <v>3</v>
      </c>
      <c r="AS122" s="6"/>
      <c r="AT122" s="146">
        <v>119</v>
      </c>
      <c r="AU122" s="176">
        <v>18</v>
      </c>
      <c r="AV122" s="176">
        <v>38</v>
      </c>
      <c r="AW122" s="134">
        <f t="shared" si="131"/>
        <v>18</v>
      </c>
      <c r="AX122" s="6">
        <f t="shared" si="132"/>
        <v>38</v>
      </c>
      <c r="AY122" s="6">
        <f t="shared" si="133"/>
        <v>56</v>
      </c>
      <c r="AZ122" s="6" t="str">
        <f t="shared" si="134"/>
        <v>B</v>
      </c>
      <c r="BA122" s="6">
        <f t="shared" si="135"/>
        <v>3</v>
      </c>
      <c r="BB122" s="6"/>
      <c r="BC122" s="6">
        <v>119</v>
      </c>
      <c r="BD122" s="193">
        <v>8</v>
      </c>
      <c r="BE122" s="193">
        <v>18</v>
      </c>
      <c r="BF122" s="193">
        <v>16</v>
      </c>
      <c r="BG122" s="6">
        <f t="shared" si="136"/>
        <v>8</v>
      </c>
      <c r="BH122" s="6">
        <f t="shared" si="137"/>
        <v>18</v>
      </c>
      <c r="BI122" s="6">
        <f t="shared" si="138"/>
        <v>16</v>
      </c>
      <c r="BJ122" s="6">
        <f t="shared" si="139"/>
        <v>42</v>
      </c>
      <c r="BK122" s="6" t="str">
        <f t="shared" si="140"/>
        <v>C</v>
      </c>
      <c r="BL122" s="6">
        <f t="shared" si="141"/>
        <v>2</v>
      </c>
      <c r="BN122" s="11" t="str">
        <f t="shared" si="142"/>
        <v>যুক্তিবিদ্যা</v>
      </c>
      <c r="BO122" s="195">
        <v>2</v>
      </c>
      <c r="BP122" s="195">
        <v>119</v>
      </c>
      <c r="BQ122" s="113">
        <f t="shared" ref="BQ122:BR122" si="200">IF(BP122="","Abs.",BP122)</f>
        <v>119</v>
      </c>
      <c r="BR122" s="6">
        <f t="shared" si="200"/>
        <v>119</v>
      </c>
      <c r="BS122" s="6" t="str">
        <f t="shared" si="144"/>
        <v>A+</v>
      </c>
      <c r="BT122" s="6">
        <f t="shared" si="145"/>
        <v>5</v>
      </c>
    </row>
    <row r="123" spans="1:72">
      <c r="A123" s="197">
        <v>120</v>
      </c>
      <c r="B123" s="128"/>
      <c r="C123" s="6">
        <v>120</v>
      </c>
      <c r="D123" s="171">
        <v>14</v>
      </c>
      <c r="E123" s="171">
        <v>54</v>
      </c>
      <c r="F123" s="6">
        <f t="shared" si="109"/>
        <v>14</v>
      </c>
      <c r="G123" s="6">
        <f t="shared" si="110"/>
        <v>54</v>
      </c>
      <c r="H123" s="6">
        <f t="shared" si="111"/>
        <v>68</v>
      </c>
      <c r="I123" s="6" t="str">
        <f t="shared" si="112"/>
        <v>A-</v>
      </c>
      <c r="J123" s="6">
        <f t="shared" si="113"/>
        <v>3.5</v>
      </c>
      <c r="K123" s="104"/>
      <c r="L123" s="6">
        <v>120</v>
      </c>
      <c r="M123" s="172">
        <v>46</v>
      </c>
      <c r="N123" s="113">
        <f t="shared" si="114"/>
        <v>46</v>
      </c>
      <c r="O123" s="6">
        <f t="shared" si="115"/>
        <v>46</v>
      </c>
      <c r="P123" s="6" t="str">
        <f t="shared" si="116"/>
        <v>C</v>
      </c>
      <c r="Q123" s="6">
        <f t="shared" si="117"/>
        <v>2</v>
      </c>
      <c r="R123" s="117"/>
      <c r="S123" s="6">
        <v>120</v>
      </c>
      <c r="T123" s="173">
        <v>12</v>
      </c>
      <c r="U123" s="173">
        <v>31</v>
      </c>
      <c r="V123" s="6">
        <f t="shared" si="118"/>
        <v>12</v>
      </c>
      <c r="W123" s="6">
        <f t="shared" si="146"/>
        <v>31</v>
      </c>
      <c r="X123" s="6">
        <f t="shared" si="119"/>
        <v>43</v>
      </c>
      <c r="Y123" s="6" t="str">
        <f t="shared" si="120"/>
        <v>C</v>
      </c>
      <c r="Z123" s="6">
        <f t="shared" si="121"/>
        <v>2</v>
      </c>
      <c r="AA123" s="6"/>
      <c r="AB123" s="6">
        <v>120</v>
      </c>
      <c r="AC123">
        <v>15</v>
      </c>
      <c r="AD123">
        <v>51</v>
      </c>
      <c r="AE123" s="6">
        <f t="shared" si="122"/>
        <v>15</v>
      </c>
      <c r="AF123" s="6">
        <f t="shared" si="123"/>
        <v>51</v>
      </c>
      <c r="AG123" s="6">
        <f t="shared" si="124"/>
        <v>66</v>
      </c>
      <c r="AH123" s="6" t="str">
        <f t="shared" si="125"/>
        <v>A-</v>
      </c>
      <c r="AI123" s="6">
        <f t="shared" si="126"/>
        <v>3.5</v>
      </c>
      <c r="AJ123" s="6"/>
      <c r="AK123" s="6">
        <v>120</v>
      </c>
      <c r="AL123" s="174">
        <v>18</v>
      </c>
      <c r="AM123" s="174">
        <v>41</v>
      </c>
      <c r="AN123" s="6">
        <f t="shared" si="127"/>
        <v>18</v>
      </c>
      <c r="AO123" s="6">
        <f t="shared" si="147"/>
        <v>41</v>
      </c>
      <c r="AP123" s="6">
        <f t="shared" si="128"/>
        <v>59</v>
      </c>
      <c r="AQ123" s="6" t="str">
        <f t="shared" si="129"/>
        <v>B</v>
      </c>
      <c r="AR123" s="6">
        <f t="shared" si="130"/>
        <v>3</v>
      </c>
      <c r="AS123" s="6"/>
      <c r="AT123" s="146">
        <v>120</v>
      </c>
      <c r="AU123" s="176">
        <v>24</v>
      </c>
      <c r="AV123" s="176">
        <v>38</v>
      </c>
      <c r="AW123" s="134">
        <f t="shared" si="131"/>
        <v>24</v>
      </c>
      <c r="AX123" s="6">
        <f t="shared" si="132"/>
        <v>38</v>
      </c>
      <c r="AY123" s="6">
        <f t="shared" si="133"/>
        <v>62</v>
      </c>
      <c r="AZ123" s="6" t="str">
        <f t="shared" si="134"/>
        <v>A-</v>
      </c>
      <c r="BA123" s="6">
        <f t="shared" si="135"/>
        <v>3.5</v>
      </c>
      <c r="BB123" s="6"/>
      <c r="BC123" s="6">
        <v>120</v>
      </c>
      <c r="BD123" s="193">
        <v>11</v>
      </c>
      <c r="BE123" s="193">
        <v>22</v>
      </c>
      <c r="BF123" s="193">
        <v>17</v>
      </c>
      <c r="BG123" s="6">
        <f t="shared" si="136"/>
        <v>11</v>
      </c>
      <c r="BH123" s="6">
        <f t="shared" si="137"/>
        <v>22</v>
      </c>
      <c r="BI123" s="6">
        <f t="shared" si="138"/>
        <v>17</v>
      </c>
      <c r="BJ123" s="6">
        <f t="shared" si="139"/>
        <v>50</v>
      </c>
      <c r="BK123" s="6" t="str">
        <f t="shared" si="140"/>
        <v>B</v>
      </c>
      <c r="BL123" s="6">
        <f t="shared" si="141"/>
        <v>3</v>
      </c>
      <c r="BN123" s="11" t="str">
        <f t="shared" si="142"/>
        <v>যুক্তিবিদ্যা</v>
      </c>
      <c r="BO123" s="195">
        <v>2</v>
      </c>
      <c r="BP123" s="195">
        <v>120</v>
      </c>
      <c r="BQ123" s="113">
        <f t="shared" ref="BQ123:BR123" si="201">IF(BP123="","Abs.",BP123)</f>
        <v>120</v>
      </c>
      <c r="BR123" s="6">
        <f t="shared" si="201"/>
        <v>120</v>
      </c>
      <c r="BS123" s="6" t="str">
        <f t="shared" si="144"/>
        <v>A+</v>
      </c>
      <c r="BT123" s="6">
        <f t="shared" si="145"/>
        <v>5</v>
      </c>
    </row>
    <row r="124" spans="1:72">
      <c r="A124" s="197">
        <v>121</v>
      </c>
      <c r="B124" s="128"/>
      <c r="C124" s="6">
        <v>121</v>
      </c>
      <c r="D124" s="171">
        <v>13</v>
      </c>
      <c r="E124" s="171">
        <v>38</v>
      </c>
      <c r="F124" s="6">
        <f t="shared" si="109"/>
        <v>13</v>
      </c>
      <c r="G124" s="6">
        <f t="shared" si="110"/>
        <v>38</v>
      </c>
      <c r="H124" s="6">
        <f t="shared" si="111"/>
        <v>51</v>
      </c>
      <c r="I124" s="6" t="str">
        <f t="shared" si="112"/>
        <v>B</v>
      </c>
      <c r="J124" s="6">
        <f t="shared" si="113"/>
        <v>3</v>
      </c>
      <c r="K124" s="104"/>
      <c r="L124" s="6">
        <v>121</v>
      </c>
      <c r="M124" s="172">
        <v>24</v>
      </c>
      <c r="N124" s="113">
        <f t="shared" si="114"/>
        <v>24</v>
      </c>
      <c r="O124" s="6">
        <f t="shared" si="115"/>
        <v>24</v>
      </c>
      <c r="P124" s="6" t="str">
        <f t="shared" si="116"/>
        <v>F</v>
      </c>
      <c r="Q124" s="6" t="str">
        <f t="shared" si="117"/>
        <v>F</v>
      </c>
      <c r="R124" s="117"/>
      <c r="S124" s="6">
        <v>121</v>
      </c>
      <c r="T124" s="173"/>
      <c r="U124" s="173"/>
      <c r="V124" s="6" t="str">
        <f t="shared" si="118"/>
        <v>Abs.</v>
      </c>
      <c r="W124" s="6" t="str">
        <f t="shared" si="146"/>
        <v>Abs.</v>
      </c>
      <c r="X124" s="6" t="str">
        <f t="shared" si="119"/>
        <v>Abs.</v>
      </c>
      <c r="Y124" s="6" t="str">
        <f t="shared" si="120"/>
        <v>Abs.</v>
      </c>
      <c r="Z124" s="6" t="str">
        <f t="shared" si="121"/>
        <v>Abs.</v>
      </c>
      <c r="AA124" s="6"/>
      <c r="AB124" s="6">
        <v>121</v>
      </c>
      <c r="AC124"/>
      <c r="AD124"/>
      <c r="AE124" s="6" t="str">
        <f t="shared" si="122"/>
        <v>Abs.</v>
      </c>
      <c r="AF124" s="6" t="str">
        <f t="shared" si="123"/>
        <v>Abs.</v>
      </c>
      <c r="AG124" s="6" t="str">
        <f t="shared" si="124"/>
        <v>Abs.</v>
      </c>
      <c r="AH124" s="6" t="str">
        <f t="shared" si="125"/>
        <v>Abs.</v>
      </c>
      <c r="AI124" s="6" t="str">
        <f t="shared" si="126"/>
        <v>Abs.</v>
      </c>
      <c r="AJ124" s="6"/>
      <c r="AK124" s="6">
        <v>121</v>
      </c>
      <c r="AL124" s="174"/>
      <c r="AM124" s="174"/>
      <c r="AN124" s="6" t="str">
        <f t="shared" si="127"/>
        <v>Abs.</v>
      </c>
      <c r="AO124" s="6" t="str">
        <f t="shared" si="147"/>
        <v>Abs.</v>
      </c>
      <c r="AP124" s="6" t="str">
        <f t="shared" si="128"/>
        <v>Abs.</v>
      </c>
      <c r="AQ124" s="6" t="str">
        <f t="shared" si="129"/>
        <v>Abs.</v>
      </c>
      <c r="AR124" s="6" t="str">
        <f t="shared" si="130"/>
        <v>Abs.</v>
      </c>
      <c r="AS124" s="6"/>
      <c r="AT124" s="146">
        <v>121</v>
      </c>
      <c r="AU124" s="176">
        <v>14</v>
      </c>
      <c r="AV124" s="176">
        <v>33</v>
      </c>
      <c r="AW124" s="134">
        <f t="shared" si="131"/>
        <v>14</v>
      </c>
      <c r="AX124" s="6">
        <f t="shared" si="132"/>
        <v>33</v>
      </c>
      <c r="AY124" s="6">
        <f t="shared" si="133"/>
        <v>47</v>
      </c>
      <c r="AZ124" s="6" t="str">
        <f t="shared" si="134"/>
        <v>C</v>
      </c>
      <c r="BA124" s="6">
        <f t="shared" si="135"/>
        <v>2</v>
      </c>
      <c r="BB124" s="6"/>
      <c r="BC124" s="6">
        <v>121</v>
      </c>
      <c r="BD124" s="193">
        <v>16</v>
      </c>
      <c r="BE124" s="193">
        <v>26</v>
      </c>
      <c r="BF124" s="193">
        <v>15</v>
      </c>
      <c r="BG124" s="6">
        <f t="shared" si="136"/>
        <v>16</v>
      </c>
      <c r="BH124" s="6">
        <f t="shared" si="137"/>
        <v>26</v>
      </c>
      <c r="BI124" s="6">
        <f t="shared" si="138"/>
        <v>15</v>
      </c>
      <c r="BJ124" s="6">
        <f t="shared" si="139"/>
        <v>57</v>
      </c>
      <c r="BK124" s="6" t="str">
        <f t="shared" si="140"/>
        <v>B</v>
      </c>
      <c r="BL124" s="6">
        <f t="shared" si="141"/>
        <v>3</v>
      </c>
      <c r="BN124" s="11" t="str">
        <f t="shared" si="142"/>
        <v>যুক্তিবিদ্যা</v>
      </c>
      <c r="BO124" s="195">
        <v>2</v>
      </c>
      <c r="BP124" s="195">
        <v>121</v>
      </c>
      <c r="BQ124" s="113">
        <f t="shared" ref="BQ124:BR124" si="202">IF(BP124="","Abs.",BP124)</f>
        <v>121</v>
      </c>
      <c r="BR124" s="6">
        <f t="shared" si="202"/>
        <v>121</v>
      </c>
      <c r="BS124" s="6" t="str">
        <f t="shared" si="144"/>
        <v>A+</v>
      </c>
      <c r="BT124" s="6">
        <f t="shared" si="145"/>
        <v>5</v>
      </c>
    </row>
    <row r="125" spans="1:72">
      <c r="A125" s="197">
        <v>122</v>
      </c>
      <c r="B125" s="128"/>
      <c r="C125" s="6">
        <v>122</v>
      </c>
      <c r="D125" s="171">
        <v>9</v>
      </c>
      <c r="E125" s="171">
        <v>31</v>
      </c>
      <c r="F125" s="6">
        <f t="shared" si="109"/>
        <v>9</v>
      </c>
      <c r="G125" s="6">
        <f t="shared" si="110"/>
        <v>31</v>
      </c>
      <c r="H125" s="6">
        <f t="shared" si="111"/>
        <v>40</v>
      </c>
      <c r="I125" s="6" t="str">
        <f t="shared" si="112"/>
        <v>C</v>
      </c>
      <c r="J125" s="6">
        <f t="shared" si="113"/>
        <v>2</v>
      </c>
      <c r="K125" s="104"/>
      <c r="L125" s="6">
        <v>122</v>
      </c>
      <c r="M125" s="172">
        <v>20</v>
      </c>
      <c r="N125" s="113">
        <f t="shared" si="114"/>
        <v>20</v>
      </c>
      <c r="O125" s="6">
        <f t="shared" si="115"/>
        <v>20</v>
      </c>
      <c r="P125" s="6" t="str">
        <f t="shared" si="116"/>
        <v>F</v>
      </c>
      <c r="Q125" s="6" t="str">
        <f t="shared" si="117"/>
        <v>F</v>
      </c>
      <c r="R125" s="117"/>
      <c r="S125" s="6">
        <v>122</v>
      </c>
      <c r="T125" s="173">
        <v>11</v>
      </c>
      <c r="U125" s="173">
        <v>18</v>
      </c>
      <c r="V125" s="6">
        <f t="shared" si="118"/>
        <v>11</v>
      </c>
      <c r="W125" s="6">
        <f t="shared" si="146"/>
        <v>18</v>
      </c>
      <c r="X125" s="6">
        <f t="shared" si="119"/>
        <v>29</v>
      </c>
      <c r="Y125" s="6" t="str">
        <f t="shared" si="120"/>
        <v>F</v>
      </c>
      <c r="Z125" s="6" t="str">
        <f t="shared" si="121"/>
        <v>F</v>
      </c>
      <c r="AA125" s="6"/>
      <c r="AB125" s="6">
        <v>122</v>
      </c>
      <c r="AC125">
        <v>20</v>
      </c>
      <c r="AD125">
        <v>11</v>
      </c>
      <c r="AE125" s="6">
        <f t="shared" si="122"/>
        <v>20</v>
      </c>
      <c r="AF125" s="6">
        <f t="shared" si="123"/>
        <v>11</v>
      </c>
      <c r="AG125" s="6">
        <f t="shared" si="124"/>
        <v>31</v>
      </c>
      <c r="AH125" s="6" t="str">
        <f t="shared" si="125"/>
        <v>F</v>
      </c>
      <c r="AI125" s="6" t="str">
        <f t="shared" si="126"/>
        <v>F</v>
      </c>
      <c r="AJ125" s="6"/>
      <c r="AK125" s="6">
        <v>122</v>
      </c>
      <c r="AL125" s="174">
        <v>17</v>
      </c>
      <c r="AM125" s="174">
        <v>14</v>
      </c>
      <c r="AN125" s="6">
        <f t="shared" si="127"/>
        <v>17</v>
      </c>
      <c r="AO125" s="6">
        <f t="shared" si="147"/>
        <v>14</v>
      </c>
      <c r="AP125" s="6">
        <f t="shared" si="128"/>
        <v>31</v>
      </c>
      <c r="AQ125" s="6" t="str">
        <f t="shared" si="129"/>
        <v>F</v>
      </c>
      <c r="AR125" s="6" t="str">
        <f t="shared" si="130"/>
        <v>F</v>
      </c>
      <c r="AS125" s="6"/>
      <c r="AT125" s="146">
        <v>122</v>
      </c>
      <c r="AU125" s="176">
        <v>20</v>
      </c>
      <c r="AV125" s="176">
        <v>23</v>
      </c>
      <c r="AW125" s="134">
        <f t="shared" si="131"/>
        <v>20</v>
      </c>
      <c r="AX125" s="6">
        <f t="shared" si="132"/>
        <v>23</v>
      </c>
      <c r="AY125" s="6">
        <f t="shared" si="133"/>
        <v>43</v>
      </c>
      <c r="AZ125" s="6" t="str">
        <f t="shared" si="134"/>
        <v>C</v>
      </c>
      <c r="BA125" s="6">
        <f t="shared" si="135"/>
        <v>2</v>
      </c>
      <c r="BB125" s="6"/>
      <c r="BC125" s="6">
        <v>122</v>
      </c>
      <c r="BD125" s="193">
        <v>8</v>
      </c>
      <c r="BE125" s="193">
        <v>10</v>
      </c>
      <c r="BF125" s="193"/>
      <c r="BG125" s="6">
        <f t="shared" si="136"/>
        <v>8</v>
      </c>
      <c r="BH125" s="6">
        <f t="shared" si="137"/>
        <v>10</v>
      </c>
      <c r="BI125" s="6" t="str">
        <f t="shared" si="138"/>
        <v>Abs.</v>
      </c>
      <c r="BJ125" s="6" t="str">
        <f t="shared" si="139"/>
        <v>Abs.</v>
      </c>
      <c r="BK125" s="6" t="str">
        <f t="shared" si="140"/>
        <v>Abs.</v>
      </c>
      <c r="BL125" s="6" t="str">
        <f t="shared" si="141"/>
        <v>Abs.</v>
      </c>
      <c r="BN125" s="11" t="str">
        <f t="shared" si="142"/>
        <v>যুক্তিবিদ্যা</v>
      </c>
      <c r="BO125" s="195">
        <v>2</v>
      </c>
      <c r="BP125" s="195">
        <v>122</v>
      </c>
      <c r="BQ125" s="113">
        <f t="shared" ref="BQ125:BR125" si="203">IF(BP125="","Abs.",BP125)</f>
        <v>122</v>
      </c>
      <c r="BR125" s="6">
        <f t="shared" si="203"/>
        <v>122</v>
      </c>
      <c r="BS125" s="6" t="str">
        <f t="shared" si="144"/>
        <v>A+</v>
      </c>
      <c r="BT125" s="6">
        <f t="shared" si="145"/>
        <v>5</v>
      </c>
    </row>
    <row r="126" spans="1:72">
      <c r="A126" s="197">
        <v>123</v>
      </c>
      <c r="B126" s="128"/>
      <c r="C126" s="6">
        <v>123</v>
      </c>
      <c r="D126" s="171">
        <v>15</v>
      </c>
      <c r="E126" s="171">
        <v>30</v>
      </c>
      <c r="F126" s="6">
        <f t="shared" si="109"/>
        <v>15</v>
      </c>
      <c r="G126" s="6">
        <f t="shared" si="110"/>
        <v>30</v>
      </c>
      <c r="H126" s="6">
        <f t="shared" si="111"/>
        <v>45</v>
      </c>
      <c r="I126" s="6" t="str">
        <f t="shared" si="112"/>
        <v>C</v>
      </c>
      <c r="J126" s="6">
        <f t="shared" si="113"/>
        <v>2</v>
      </c>
      <c r="K126" s="104"/>
      <c r="L126" s="6">
        <v>123</v>
      </c>
      <c r="M126" s="172">
        <v>17</v>
      </c>
      <c r="N126" s="113">
        <f t="shared" si="114"/>
        <v>17</v>
      </c>
      <c r="O126" s="6">
        <f t="shared" si="115"/>
        <v>17</v>
      </c>
      <c r="P126" s="6" t="str">
        <f t="shared" si="116"/>
        <v>F</v>
      </c>
      <c r="Q126" s="6" t="str">
        <f t="shared" si="117"/>
        <v>F</v>
      </c>
      <c r="R126" s="117"/>
      <c r="S126" s="6">
        <v>123</v>
      </c>
      <c r="T126" s="173">
        <v>16</v>
      </c>
      <c r="U126" s="173">
        <v>21</v>
      </c>
      <c r="V126" s="6">
        <f t="shared" si="118"/>
        <v>16</v>
      </c>
      <c r="W126" s="6">
        <f t="shared" si="146"/>
        <v>21</v>
      </c>
      <c r="X126" s="6">
        <f t="shared" si="119"/>
        <v>37</v>
      </c>
      <c r="Y126" s="6" t="str">
        <f t="shared" si="120"/>
        <v>F</v>
      </c>
      <c r="Z126" s="6" t="str">
        <f t="shared" si="121"/>
        <v>F</v>
      </c>
      <c r="AA126" s="6"/>
      <c r="AB126" s="6">
        <v>123</v>
      </c>
      <c r="AC126" s="60">
        <v>19</v>
      </c>
      <c r="AD126" s="60">
        <v>15</v>
      </c>
      <c r="AE126" s="6">
        <f t="shared" si="122"/>
        <v>19</v>
      </c>
      <c r="AF126" s="6">
        <f t="shared" si="123"/>
        <v>15</v>
      </c>
      <c r="AG126" s="6">
        <f t="shared" si="124"/>
        <v>34</v>
      </c>
      <c r="AH126" s="6" t="str">
        <f t="shared" si="125"/>
        <v>F</v>
      </c>
      <c r="AI126" s="6" t="str">
        <f t="shared" si="126"/>
        <v>F</v>
      </c>
      <c r="AJ126" s="6"/>
      <c r="AK126" s="6">
        <v>123</v>
      </c>
      <c r="AL126" s="174">
        <v>17</v>
      </c>
      <c r="AM126" s="174">
        <v>20</v>
      </c>
      <c r="AN126" s="6">
        <f t="shared" si="127"/>
        <v>17</v>
      </c>
      <c r="AO126" s="6">
        <f t="shared" si="147"/>
        <v>20</v>
      </c>
      <c r="AP126" s="6">
        <f t="shared" si="128"/>
        <v>37</v>
      </c>
      <c r="AQ126" s="6" t="str">
        <f t="shared" si="129"/>
        <v>F</v>
      </c>
      <c r="AR126" s="6" t="str">
        <f t="shared" si="130"/>
        <v>F</v>
      </c>
      <c r="AS126" s="6"/>
      <c r="AT126" s="146">
        <v>123</v>
      </c>
      <c r="AU126" s="176">
        <v>24</v>
      </c>
      <c r="AV126" s="176">
        <v>31</v>
      </c>
      <c r="AW126" s="134">
        <f t="shared" si="131"/>
        <v>24</v>
      </c>
      <c r="AX126" s="6">
        <f t="shared" si="132"/>
        <v>31</v>
      </c>
      <c r="AY126" s="6">
        <f t="shared" si="133"/>
        <v>55</v>
      </c>
      <c r="AZ126" s="6" t="str">
        <f t="shared" si="134"/>
        <v>B</v>
      </c>
      <c r="BA126" s="6">
        <f t="shared" si="135"/>
        <v>3</v>
      </c>
      <c r="BB126" s="6"/>
      <c r="BC126" s="6">
        <v>123</v>
      </c>
      <c r="BD126" s="193">
        <v>12</v>
      </c>
      <c r="BE126" s="193">
        <v>11</v>
      </c>
      <c r="BF126" s="193">
        <v>17</v>
      </c>
      <c r="BG126" s="6">
        <f t="shared" si="136"/>
        <v>12</v>
      </c>
      <c r="BH126" s="6">
        <f t="shared" si="137"/>
        <v>11</v>
      </c>
      <c r="BI126" s="6">
        <f t="shared" si="138"/>
        <v>17</v>
      </c>
      <c r="BJ126" s="6">
        <f t="shared" si="139"/>
        <v>40</v>
      </c>
      <c r="BK126" s="6" t="str">
        <f t="shared" si="140"/>
        <v>F</v>
      </c>
      <c r="BL126" s="6" t="str">
        <f t="shared" si="141"/>
        <v>F</v>
      </c>
      <c r="BN126" s="11" t="str">
        <f t="shared" si="142"/>
        <v>যুক্তিবিদ্যা</v>
      </c>
      <c r="BO126" s="195">
        <v>2</v>
      </c>
      <c r="BP126" s="195">
        <v>123</v>
      </c>
      <c r="BQ126" s="113">
        <f t="shared" ref="BQ126:BR126" si="204">IF(BP126="","Abs.",BP126)</f>
        <v>123</v>
      </c>
      <c r="BR126" s="6">
        <f t="shared" si="204"/>
        <v>123</v>
      </c>
      <c r="BS126" s="6" t="str">
        <f t="shared" si="144"/>
        <v>A+</v>
      </c>
      <c r="BT126" s="6">
        <f t="shared" si="145"/>
        <v>5</v>
      </c>
    </row>
    <row r="127" spans="1:72">
      <c r="A127" s="197">
        <v>124</v>
      </c>
      <c r="B127" s="128"/>
      <c r="C127" s="6">
        <v>124</v>
      </c>
      <c r="D127" s="171">
        <v>12</v>
      </c>
      <c r="E127" s="171">
        <v>31</v>
      </c>
      <c r="F127" s="6">
        <f t="shared" si="109"/>
        <v>12</v>
      </c>
      <c r="G127" s="6">
        <f t="shared" si="110"/>
        <v>31</v>
      </c>
      <c r="H127" s="6">
        <f t="shared" si="111"/>
        <v>43</v>
      </c>
      <c r="I127" s="6" t="str">
        <f t="shared" si="112"/>
        <v>C</v>
      </c>
      <c r="J127" s="6">
        <f t="shared" si="113"/>
        <v>2</v>
      </c>
      <c r="K127" s="104"/>
      <c r="L127" s="6">
        <v>124</v>
      </c>
      <c r="M127" s="172">
        <v>27</v>
      </c>
      <c r="N127" s="113">
        <f t="shared" si="114"/>
        <v>27</v>
      </c>
      <c r="O127" s="6">
        <f t="shared" si="115"/>
        <v>27</v>
      </c>
      <c r="P127" s="6" t="str">
        <f t="shared" si="116"/>
        <v>F</v>
      </c>
      <c r="Q127" s="6" t="str">
        <f t="shared" si="117"/>
        <v>F</v>
      </c>
      <c r="R127" s="117"/>
      <c r="S127" s="6">
        <v>124</v>
      </c>
      <c r="T127" s="173">
        <v>8</v>
      </c>
      <c r="U127" s="173">
        <v>30</v>
      </c>
      <c r="V127" s="6">
        <f t="shared" si="118"/>
        <v>8</v>
      </c>
      <c r="W127" s="6">
        <f t="shared" si="146"/>
        <v>30</v>
      </c>
      <c r="X127" s="6">
        <f t="shared" si="119"/>
        <v>38</v>
      </c>
      <c r="Y127" s="6" t="str">
        <f t="shared" si="120"/>
        <v>F</v>
      </c>
      <c r="Z127" s="6" t="str">
        <f t="shared" si="121"/>
        <v>F</v>
      </c>
      <c r="AA127" s="6"/>
      <c r="AB127" s="6">
        <v>124</v>
      </c>
      <c r="AC127">
        <v>11</v>
      </c>
      <c r="AD127">
        <v>25</v>
      </c>
      <c r="AE127" s="6">
        <f t="shared" si="122"/>
        <v>11</v>
      </c>
      <c r="AF127" s="6">
        <f t="shared" si="123"/>
        <v>25</v>
      </c>
      <c r="AG127" s="6">
        <f t="shared" si="124"/>
        <v>36</v>
      </c>
      <c r="AH127" s="6" t="str">
        <f t="shared" si="125"/>
        <v>D</v>
      </c>
      <c r="AI127" s="6">
        <f t="shared" si="126"/>
        <v>1</v>
      </c>
      <c r="AJ127" s="6"/>
      <c r="AK127" s="6">
        <v>124</v>
      </c>
      <c r="AL127" s="174">
        <v>14</v>
      </c>
      <c r="AM127" s="174">
        <v>10</v>
      </c>
      <c r="AN127" s="6">
        <f t="shared" si="127"/>
        <v>14</v>
      </c>
      <c r="AO127" s="6">
        <f t="shared" si="147"/>
        <v>10</v>
      </c>
      <c r="AP127" s="6">
        <f t="shared" si="128"/>
        <v>24</v>
      </c>
      <c r="AQ127" s="6" t="str">
        <f t="shared" si="129"/>
        <v>F</v>
      </c>
      <c r="AR127" s="6" t="str">
        <f t="shared" si="130"/>
        <v>F</v>
      </c>
      <c r="AS127" s="6"/>
      <c r="AT127" s="146">
        <v>124</v>
      </c>
      <c r="AU127" s="176">
        <v>18</v>
      </c>
      <c r="AV127" s="176">
        <v>24</v>
      </c>
      <c r="AW127" s="134">
        <f t="shared" si="131"/>
        <v>18</v>
      </c>
      <c r="AX127" s="6">
        <f t="shared" si="132"/>
        <v>24</v>
      </c>
      <c r="AY127" s="6">
        <f t="shared" si="133"/>
        <v>42</v>
      </c>
      <c r="AZ127" s="6" t="str">
        <f t="shared" si="134"/>
        <v>C</v>
      </c>
      <c r="BA127" s="6">
        <f t="shared" si="135"/>
        <v>2</v>
      </c>
      <c r="BB127" s="6"/>
      <c r="BC127" s="6">
        <v>124</v>
      </c>
      <c r="BD127" s="193">
        <v>8</v>
      </c>
      <c r="BE127" s="193">
        <v>26</v>
      </c>
      <c r="BF127" s="193">
        <v>17</v>
      </c>
      <c r="BG127" s="6">
        <f t="shared" si="136"/>
        <v>8</v>
      </c>
      <c r="BH127" s="6">
        <f t="shared" si="137"/>
        <v>26</v>
      </c>
      <c r="BI127" s="6">
        <f t="shared" si="138"/>
        <v>17</v>
      </c>
      <c r="BJ127" s="6">
        <f t="shared" si="139"/>
        <v>51</v>
      </c>
      <c r="BK127" s="6" t="str">
        <f t="shared" si="140"/>
        <v>B</v>
      </c>
      <c r="BL127" s="6">
        <f t="shared" si="141"/>
        <v>3</v>
      </c>
      <c r="BN127" s="11" t="str">
        <f t="shared" si="142"/>
        <v>যুক্তিবিদ্যা</v>
      </c>
      <c r="BO127" s="195">
        <v>2</v>
      </c>
      <c r="BP127" s="195">
        <v>124</v>
      </c>
      <c r="BQ127" s="113">
        <f t="shared" ref="BQ127:BR127" si="205">IF(BP127="","Abs.",BP127)</f>
        <v>124</v>
      </c>
      <c r="BR127" s="6">
        <f t="shared" si="205"/>
        <v>124</v>
      </c>
      <c r="BS127" s="6" t="str">
        <f t="shared" si="144"/>
        <v>A+</v>
      </c>
      <c r="BT127" s="6">
        <f t="shared" si="145"/>
        <v>5</v>
      </c>
    </row>
    <row r="128" spans="1:72">
      <c r="A128" s="197">
        <v>125</v>
      </c>
      <c r="B128" s="128"/>
      <c r="C128" s="6">
        <v>125</v>
      </c>
      <c r="D128" s="171">
        <v>13</v>
      </c>
      <c r="E128" s="171">
        <v>30</v>
      </c>
      <c r="F128" s="6">
        <f t="shared" si="109"/>
        <v>13</v>
      </c>
      <c r="G128" s="6">
        <f t="shared" si="110"/>
        <v>30</v>
      </c>
      <c r="H128" s="6">
        <f t="shared" si="111"/>
        <v>43</v>
      </c>
      <c r="I128" s="6" t="str">
        <f t="shared" si="112"/>
        <v>C</v>
      </c>
      <c r="J128" s="6">
        <f t="shared" si="113"/>
        <v>2</v>
      </c>
      <c r="K128" s="104"/>
      <c r="L128" s="6">
        <v>125</v>
      </c>
      <c r="M128" s="172">
        <v>33</v>
      </c>
      <c r="N128" s="113">
        <f t="shared" si="114"/>
        <v>33</v>
      </c>
      <c r="O128" s="6">
        <f t="shared" si="115"/>
        <v>33</v>
      </c>
      <c r="P128" s="6" t="str">
        <f t="shared" si="116"/>
        <v>D</v>
      </c>
      <c r="Q128" s="6">
        <f t="shared" si="117"/>
        <v>1</v>
      </c>
      <c r="R128" s="117"/>
      <c r="S128" s="6">
        <v>125</v>
      </c>
      <c r="T128" s="173">
        <v>7</v>
      </c>
      <c r="U128" s="173">
        <v>27</v>
      </c>
      <c r="V128" s="6">
        <f t="shared" si="118"/>
        <v>7</v>
      </c>
      <c r="W128" s="6">
        <f t="shared" si="146"/>
        <v>27</v>
      </c>
      <c r="X128" s="6">
        <f t="shared" si="119"/>
        <v>34</v>
      </c>
      <c r="Y128" s="6" t="str">
        <f t="shared" si="120"/>
        <v>F</v>
      </c>
      <c r="Z128" s="6" t="str">
        <f t="shared" si="121"/>
        <v>F</v>
      </c>
      <c r="AA128" s="6"/>
      <c r="AB128" s="6">
        <v>125</v>
      </c>
      <c r="AC128">
        <v>10</v>
      </c>
      <c r="AD128">
        <v>23</v>
      </c>
      <c r="AE128" s="6">
        <f t="shared" si="122"/>
        <v>10</v>
      </c>
      <c r="AF128" s="6">
        <f t="shared" si="123"/>
        <v>23</v>
      </c>
      <c r="AG128" s="6">
        <f t="shared" si="124"/>
        <v>33</v>
      </c>
      <c r="AH128" s="6" t="str">
        <f t="shared" si="125"/>
        <v>D</v>
      </c>
      <c r="AI128" s="6">
        <f t="shared" si="126"/>
        <v>1</v>
      </c>
      <c r="AJ128" s="6"/>
      <c r="AK128" s="6">
        <v>125</v>
      </c>
      <c r="AL128" s="174">
        <v>18</v>
      </c>
      <c r="AM128" s="174">
        <v>32</v>
      </c>
      <c r="AN128" s="6">
        <f t="shared" si="127"/>
        <v>18</v>
      </c>
      <c r="AO128" s="6">
        <f t="shared" si="147"/>
        <v>32</v>
      </c>
      <c r="AP128" s="6">
        <f t="shared" si="128"/>
        <v>50</v>
      </c>
      <c r="AQ128" s="6" t="str">
        <f t="shared" si="129"/>
        <v>B</v>
      </c>
      <c r="AR128" s="6">
        <f t="shared" si="130"/>
        <v>3</v>
      </c>
      <c r="AS128" s="6"/>
      <c r="AT128" s="146">
        <v>125</v>
      </c>
      <c r="AU128" s="176">
        <v>18</v>
      </c>
      <c r="AV128" s="176">
        <v>8</v>
      </c>
      <c r="AW128" s="134">
        <f t="shared" si="131"/>
        <v>18</v>
      </c>
      <c r="AX128" s="6">
        <f t="shared" si="132"/>
        <v>8</v>
      </c>
      <c r="AY128" s="6">
        <f t="shared" si="133"/>
        <v>26</v>
      </c>
      <c r="AZ128" s="6" t="str">
        <f t="shared" si="134"/>
        <v>F</v>
      </c>
      <c r="BA128" s="6" t="str">
        <f t="shared" si="135"/>
        <v>F</v>
      </c>
      <c r="BB128" s="6"/>
      <c r="BC128" s="6">
        <v>125</v>
      </c>
      <c r="BD128" s="193">
        <v>8</v>
      </c>
      <c r="BE128" s="193">
        <v>17</v>
      </c>
      <c r="BF128" s="193">
        <v>15</v>
      </c>
      <c r="BG128" s="6">
        <f t="shared" si="136"/>
        <v>8</v>
      </c>
      <c r="BH128" s="6">
        <f t="shared" si="137"/>
        <v>17</v>
      </c>
      <c r="BI128" s="6">
        <f t="shared" si="138"/>
        <v>15</v>
      </c>
      <c r="BJ128" s="6">
        <f t="shared" si="139"/>
        <v>40</v>
      </c>
      <c r="BK128" s="6" t="str">
        <f t="shared" si="140"/>
        <v>C</v>
      </c>
      <c r="BL128" s="6">
        <f t="shared" si="141"/>
        <v>2</v>
      </c>
      <c r="BN128" s="11" t="str">
        <f t="shared" si="142"/>
        <v>যুক্তিবিদ্যা</v>
      </c>
      <c r="BO128" s="195">
        <v>2</v>
      </c>
      <c r="BP128" s="195">
        <v>125</v>
      </c>
      <c r="BQ128" s="113">
        <f t="shared" ref="BQ128:BR128" si="206">IF(BP128="","Abs.",BP128)</f>
        <v>125</v>
      </c>
      <c r="BR128" s="6">
        <f t="shared" si="206"/>
        <v>125</v>
      </c>
      <c r="BS128" s="6" t="str">
        <f t="shared" si="144"/>
        <v>A+</v>
      </c>
      <c r="BT128" s="6">
        <f t="shared" si="145"/>
        <v>5</v>
      </c>
    </row>
    <row r="129" spans="1:72">
      <c r="A129" s="197">
        <v>126</v>
      </c>
      <c r="B129" s="128"/>
      <c r="C129" s="6">
        <v>126</v>
      </c>
      <c r="D129" s="171">
        <v>14</v>
      </c>
      <c r="E129" s="171">
        <v>23</v>
      </c>
      <c r="F129" s="6">
        <f t="shared" si="109"/>
        <v>14</v>
      </c>
      <c r="G129" s="6">
        <f t="shared" si="110"/>
        <v>23</v>
      </c>
      <c r="H129" s="6">
        <f t="shared" si="111"/>
        <v>37</v>
      </c>
      <c r="I129" s="6" t="str">
        <f t="shared" si="112"/>
        <v>F</v>
      </c>
      <c r="J129" s="6" t="str">
        <f t="shared" si="113"/>
        <v>F</v>
      </c>
      <c r="K129" s="104"/>
      <c r="L129" s="6">
        <v>126</v>
      </c>
      <c r="M129" s="172">
        <v>15</v>
      </c>
      <c r="N129" s="113">
        <f t="shared" si="114"/>
        <v>15</v>
      </c>
      <c r="O129" s="6">
        <f t="shared" si="115"/>
        <v>15</v>
      </c>
      <c r="P129" s="6" t="str">
        <f t="shared" si="116"/>
        <v>F</v>
      </c>
      <c r="Q129" s="6" t="str">
        <f t="shared" si="117"/>
        <v>F</v>
      </c>
      <c r="R129" s="117"/>
      <c r="S129" s="6">
        <v>126</v>
      </c>
      <c r="T129" s="173">
        <v>7</v>
      </c>
      <c r="U129" s="173">
        <v>9</v>
      </c>
      <c r="V129" s="6">
        <f t="shared" si="118"/>
        <v>7</v>
      </c>
      <c r="W129" s="6">
        <f t="shared" si="146"/>
        <v>9</v>
      </c>
      <c r="X129" s="6">
        <f t="shared" si="119"/>
        <v>16</v>
      </c>
      <c r="Y129" s="6" t="str">
        <f t="shared" si="120"/>
        <v>F</v>
      </c>
      <c r="Z129" s="6" t="str">
        <f t="shared" si="121"/>
        <v>F</v>
      </c>
      <c r="AA129" s="6"/>
      <c r="AB129" s="6">
        <v>126</v>
      </c>
      <c r="AC129">
        <v>14</v>
      </c>
      <c r="AD129">
        <v>14</v>
      </c>
      <c r="AE129" s="6">
        <f t="shared" si="122"/>
        <v>14</v>
      </c>
      <c r="AF129" s="6">
        <f t="shared" si="123"/>
        <v>14</v>
      </c>
      <c r="AG129" s="6">
        <f t="shared" si="124"/>
        <v>28</v>
      </c>
      <c r="AH129" s="6" t="str">
        <f t="shared" si="125"/>
        <v>F</v>
      </c>
      <c r="AI129" s="6" t="str">
        <f t="shared" si="126"/>
        <v>F</v>
      </c>
      <c r="AJ129" s="6"/>
      <c r="AK129" s="6">
        <v>126</v>
      </c>
      <c r="AL129" s="174">
        <v>15</v>
      </c>
      <c r="AM129" s="174">
        <v>18</v>
      </c>
      <c r="AN129" s="6">
        <f t="shared" si="127"/>
        <v>15</v>
      </c>
      <c r="AO129" s="6">
        <f t="shared" si="147"/>
        <v>18</v>
      </c>
      <c r="AP129" s="6">
        <f t="shared" si="128"/>
        <v>33</v>
      </c>
      <c r="AQ129" s="6" t="str">
        <f t="shared" si="129"/>
        <v>F</v>
      </c>
      <c r="AR129" s="6" t="str">
        <f t="shared" si="130"/>
        <v>F</v>
      </c>
      <c r="AS129" s="6"/>
      <c r="AT129" s="146">
        <v>126</v>
      </c>
      <c r="AU129" s="176">
        <v>12</v>
      </c>
      <c r="AV129" s="176">
        <v>3</v>
      </c>
      <c r="AW129" s="134">
        <f t="shared" si="131"/>
        <v>12</v>
      </c>
      <c r="AX129" s="6">
        <f t="shared" si="132"/>
        <v>3</v>
      </c>
      <c r="AY129" s="6">
        <f t="shared" si="133"/>
        <v>15</v>
      </c>
      <c r="AZ129" s="6" t="str">
        <f t="shared" si="134"/>
        <v>F</v>
      </c>
      <c r="BA129" s="6" t="str">
        <f t="shared" si="135"/>
        <v>F</v>
      </c>
      <c r="BB129" s="6"/>
      <c r="BC129" s="6">
        <v>126</v>
      </c>
      <c r="BD129" s="193">
        <v>9</v>
      </c>
      <c r="BE129" s="193">
        <v>8</v>
      </c>
      <c r="BF129" s="193">
        <v>15</v>
      </c>
      <c r="BG129" s="6">
        <f t="shared" si="136"/>
        <v>9</v>
      </c>
      <c r="BH129" s="6">
        <f t="shared" si="137"/>
        <v>8</v>
      </c>
      <c r="BI129" s="6">
        <f t="shared" si="138"/>
        <v>15</v>
      </c>
      <c r="BJ129" s="6">
        <f t="shared" si="139"/>
        <v>32</v>
      </c>
      <c r="BK129" s="6" t="str">
        <f t="shared" si="140"/>
        <v>F</v>
      </c>
      <c r="BL129" s="6" t="str">
        <f t="shared" si="141"/>
        <v>F</v>
      </c>
      <c r="BN129" s="11" t="str">
        <f t="shared" si="142"/>
        <v>যুক্তিবিদ্যা</v>
      </c>
      <c r="BO129" s="195">
        <v>2</v>
      </c>
      <c r="BP129" s="195">
        <v>126</v>
      </c>
      <c r="BQ129" s="113">
        <f t="shared" ref="BQ129:BR129" si="207">IF(BP129="","Abs.",BP129)</f>
        <v>126</v>
      </c>
      <c r="BR129" s="6">
        <f t="shared" si="207"/>
        <v>126</v>
      </c>
      <c r="BS129" s="6" t="str">
        <f t="shared" si="144"/>
        <v>A+</v>
      </c>
      <c r="BT129" s="6">
        <f t="shared" si="145"/>
        <v>5</v>
      </c>
    </row>
    <row r="130" spans="1:72">
      <c r="A130" s="197">
        <v>127</v>
      </c>
      <c r="B130" s="128"/>
      <c r="C130" s="6">
        <v>127</v>
      </c>
      <c r="D130" s="171">
        <v>8</v>
      </c>
      <c r="E130" s="171">
        <v>14</v>
      </c>
      <c r="F130" s="6">
        <f t="shared" si="109"/>
        <v>8</v>
      </c>
      <c r="G130" s="6">
        <f t="shared" si="110"/>
        <v>14</v>
      </c>
      <c r="H130" s="6">
        <f t="shared" si="111"/>
        <v>22</v>
      </c>
      <c r="I130" s="6" t="str">
        <f t="shared" si="112"/>
        <v>F</v>
      </c>
      <c r="J130" s="6" t="str">
        <f t="shared" si="113"/>
        <v>F</v>
      </c>
      <c r="K130" s="104"/>
      <c r="L130" s="6">
        <v>127</v>
      </c>
      <c r="M130" s="172">
        <v>7</v>
      </c>
      <c r="N130" s="113">
        <f t="shared" si="114"/>
        <v>7</v>
      </c>
      <c r="O130" s="6">
        <f t="shared" si="115"/>
        <v>7</v>
      </c>
      <c r="P130" s="6" t="str">
        <f t="shared" si="116"/>
        <v>F</v>
      </c>
      <c r="Q130" s="6" t="str">
        <f t="shared" si="117"/>
        <v>F</v>
      </c>
      <c r="R130" s="117"/>
      <c r="S130" s="6">
        <v>127</v>
      </c>
      <c r="T130" s="173">
        <v>10</v>
      </c>
      <c r="U130" s="173">
        <v>6</v>
      </c>
      <c r="V130" s="6">
        <f t="shared" si="118"/>
        <v>10</v>
      </c>
      <c r="W130" s="6">
        <f t="shared" si="146"/>
        <v>6</v>
      </c>
      <c r="X130" s="6">
        <f t="shared" si="119"/>
        <v>16</v>
      </c>
      <c r="Y130" s="6" t="str">
        <f t="shared" si="120"/>
        <v>F</v>
      </c>
      <c r="Z130" s="6" t="str">
        <f t="shared" si="121"/>
        <v>F</v>
      </c>
      <c r="AA130" s="6"/>
      <c r="AB130" s="6">
        <v>127</v>
      </c>
      <c r="AC130">
        <v>10</v>
      </c>
      <c r="AD130">
        <v>1</v>
      </c>
      <c r="AE130" s="6">
        <f t="shared" si="122"/>
        <v>10</v>
      </c>
      <c r="AF130" s="6">
        <f t="shared" si="123"/>
        <v>1</v>
      </c>
      <c r="AG130" s="6">
        <f t="shared" si="124"/>
        <v>11</v>
      </c>
      <c r="AH130" s="6" t="str">
        <f t="shared" si="125"/>
        <v>F</v>
      </c>
      <c r="AI130" s="6" t="str">
        <f t="shared" si="126"/>
        <v>F</v>
      </c>
      <c r="AJ130" s="6"/>
      <c r="AK130" s="6">
        <v>127</v>
      </c>
      <c r="AL130" s="174">
        <v>14</v>
      </c>
      <c r="AM130" s="174">
        <v>0</v>
      </c>
      <c r="AN130" s="6">
        <f t="shared" si="127"/>
        <v>14</v>
      </c>
      <c r="AO130" s="6">
        <f t="shared" si="147"/>
        <v>0</v>
      </c>
      <c r="AP130" s="6">
        <f t="shared" si="128"/>
        <v>14</v>
      </c>
      <c r="AQ130" s="6" t="str">
        <f t="shared" si="129"/>
        <v>F</v>
      </c>
      <c r="AR130" s="6" t="str">
        <f t="shared" si="130"/>
        <v>F</v>
      </c>
      <c r="AS130" s="6"/>
      <c r="AT130" s="146">
        <v>127</v>
      </c>
      <c r="AU130" s="176">
        <v>11</v>
      </c>
      <c r="AV130" s="176">
        <v>10</v>
      </c>
      <c r="AW130" s="134">
        <f t="shared" si="131"/>
        <v>11</v>
      </c>
      <c r="AX130" s="6">
        <f t="shared" si="132"/>
        <v>10</v>
      </c>
      <c r="AY130" s="6">
        <f t="shared" si="133"/>
        <v>21</v>
      </c>
      <c r="AZ130" s="6" t="str">
        <f t="shared" si="134"/>
        <v>F</v>
      </c>
      <c r="BA130" s="6" t="str">
        <f t="shared" si="135"/>
        <v>F</v>
      </c>
      <c r="BB130" s="6"/>
      <c r="BC130" s="6">
        <v>127</v>
      </c>
      <c r="BD130" s="193">
        <v>8</v>
      </c>
      <c r="BE130" s="193">
        <v>7</v>
      </c>
      <c r="BF130" s="193">
        <v>15</v>
      </c>
      <c r="BG130" s="6">
        <f t="shared" si="136"/>
        <v>8</v>
      </c>
      <c r="BH130" s="6">
        <f t="shared" si="137"/>
        <v>7</v>
      </c>
      <c r="BI130" s="6">
        <f t="shared" si="138"/>
        <v>15</v>
      </c>
      <c r="BJ130" s="6">
        <f t="shared" si="139"/>
        <v>30</v>
      </c>
      <c r="BK130" s="6" t="str">
        <f t="shared" si="140"/>
        <v>F</v>
      </c>
      <c r="BL130" s="6" t="str">
        <f t="shared" si="141"/>
        <v>F</v>
      </c>
      <c r="BN130" s="11" t="str">
        <f t="shared" si="142"/>
        <v>যুক্তিবিদ্যা</v>
      </c>
      <c r="BO130" s="195">
        <v>2</v>
      </c>
      <c r="BP130" s="195">
        <v>127</v>
      </c>
      <c r="BQ130" s="113">
        <f t="shared" ref="BQ130:BR130" si="208">IF(BP130="","Abs.",BP130)</f>
        <v>127</v>
      </c>
      <c r="BR130" s="6">
        <f t="shared" si="208"/>
        <v>127</v>
      </c>
      <c r="BS130" s="6" t="str">
        <f t="shared" si="144"/>
        <v>A+</v>
      </c>
      <c r="BT130" s="6">
        <f t="shared" si="145"/>
        <v>5</v>
      </c>
    </row>
    <row r="131" spans="1:72">
      <c r="A131" s="197">
        <v>128</v>
      </c>
      <c r="B131" s="128"/>
      <c r="C131" s="6">
        <v>128</v>
      </c>
      <c r="D131" s="171">
        <v>13</v>
      </c>
      <c r="E131" s="171">
        <v>24</v>
      </c>
      <c r="F131" s="6">
        <f t="shared" si="109"/>
        <v>13</v>
      </c>
      <c r="G131" s="6">
        <f t="shared" si="110"/>
        <v>24</v>
      </c>
      <c r="H131" s="6">
        <f t="shared" si="111"/>
        <v>37</v>
      </c>
      <c r="I131" s="6" t="str">
        <f t="shared" si="112"/>
        <v>F</v>
      </c>
      <c r="J131" s="6" t="str">
        <f t="shared" si="113"/>
        <v>F</v>
      </c>
      <c r="K131" s="104"/>
      <c r="L131" s="6">
        <v>128</v>
      </c>
      <c r="M131" s="172">
        <v>20</v>
      </c>
      <c r="N131" s="113">
        <f t="shared" si="114"/>
        <v>20</v>
      </c>
      <c r="O131" s="6">
        <f t="shared" si="115"/>
        <v>20</v>
      </c>
      <c r="P131" s="6" t="str">
        <f t="shared" si="116"/>
        <v>F</v>
      </c>
      <c r="Q131" s="6" t="str">
        <f t="shared" si="117"/>
        <v>F</v>
      </c>
      <c r="R131" s="117"/>
      <c r="S131" s="6">
        <v>128</v>
      </c>
      <c r="T131" s="173">
        <v>9</v>
      </c>
      <c r="U131" s="173">
        <v>24</v>
      </c>
      <c r="V131" s="6">
        <f t="shared" si="118"/>
        <v>9</v>
      </c>
      <c r="W131" s="6">
        <f t="shared" si="146"/>
        <v>24</v>
      </c>
      <c r="X131" s="6">
        <f t="shared" si="119"/>
        <v>33</v>
      </c>
      <c r="Y131" s="6" t="str">
        <f t="shared" si="120"/>
        <v>F</v>
      </c>
      <c r="Z131" s="6" t="str">
        <f t="shared" si="121"/>
        <v>F</v>
      </c>
      <c r="AA131" s="6"/>
      <c r="AB131" s="6">
        <v>128</v>
      </c>
      <c r="AC131">
        <v>17</v>
      </c>
      <c r="AD131">
        <v>12</v>
      </c>
      <c r="AE131" s="6">
        <f t="shared" si="122"/>
        <v>17</v>
      </c>
      <c r="AF131" s="6">
        <f t="shared" si="123"/>
        <v>12</v>
      </c>
      <c r="AG131" s="6">
        <f t="shared" si="124"/>
        <v>29</v>
      </c>
      <c r="AH131" s="6" t="str">
        <f t="shared" si="125"/>
        <v>F</v>
      </c>
      <c r="AI131" s="6" t="str">
        <f t="shared" si="126"/>
        <v>F</v>
      </c>
      <c r="AJ131" s="6"/>
      <c r="AK131" s="6">
        <v>128</v>
      </c>
      <c r="AL131" s="174">
        <v>12</v>
      </c>
      <c r="AM131" s="174">
        <v>23</v>
      </c>
      <c r="AN131" s="6">
        <f t="shared" si="127"/>
        <v>12</v>
      </c>
      <c r="AO131" s="6">
        <f t="shared" si="147"/>
        <v>23</v>
      </c>
      <c r="AP131" s="6">
        <f t="shared" si="128"/>
        <v>35</v>
      </c>
      <c r="AQ131" s="6" t="str">
        <f t="shared" si="129"/>
        <v>D</v>
      </c>
      <c r="AR131" s="6">
        <f t="shared" si="130"/>
        <v>1</v>
      </c>
      <c r="AS131" s="6"/>
      <c r="AT131" s="146">
        <v>128</v>
      </c>
      <c r="AU131" s="176">
        <v>15</v>
      </c>
      <c r="AV131" s="176">
        <v>11</v>
      </c>
      <c r="AW131" s="134">
        <f t="shared" si="131"/>
        <v>15</v>
      </c>
      <c r="AX131" s="6">
        <f t="shared" si="132"/>
        <v>11</v>
      </c>
      <c r="AY131" s="6">
        <f t="shared" si="133"/>
        <v>26</v>
      </c>
      <c r="AZ131" s="6" t="str">
        <f t="shared" si="134"/>
        <v>F</v>
      </c>
      <c r="BA131" s="6" t="str">
        <f t="shared" si="135"/>
        <v>F</v>
      </c>
      <c r="BB131" s="6"/>
      <c r="BC131" s="6">
        <v>128</v>
      </c>
      <c r="BD131" s="193">
        <v>11</v>
      </c>
      <c r="BE131" s="193">
        <v>12</v>
      </c>
      <c r="BF131" s="193">
        <v>15</v>
      </c>
      <c r="BG131" s="6">
        <f t="shared" si="136"/>
        <v>11</v>
      </c>
      <c r="BH131" s="6">
        <f t="shared" si="137"/>
        <v>12</v>
      </c>
      <c r="BI131" s="6">
        <f t="shared" si="138"/>
        <v>15</v>
      </c>
      <c r="BJ131" s="6">
        <f t="shared" si="139"/>
        <v>38</v>
      </c>
      <c r="BK131" s="6" t="str">
        <f t="shared" si="140"/>
        <v>F</v>
      </c>
      <c r="BL131" s="6" t="str">
        <f t="shared" si="141"/>
        <v>F</v>
      </c>
      <c r="BN131" s="11" t="str">
        <f t="shared" si="142"/>
        <v>যুক্তিবিদ্যা</v>
      </c>
      <c r="BO131" s="195">
        <v>2</v>
      </c>
      <c r="BP131" s="195">
        <v>128</v>
      </c>
      <c r="BQ131" s="113">
        <f t="shared" ref="BQ131:BR131" si="209">IF(BP131="","Abs.",BP131)</f>
        <v>128</v>
      </c>
      <c r="BR131" s="6">
        <f t="shared" si="209"/>
        <v>128</v>
      </c>
      <c r="BS131" s="6" t="str">
        <f t="shared" si="144"/>
        <v>A+</v>
      </c>
      <c r="BT131" s="6">
        <f t="shared" si="145"/>
        <v>5</v>
      </c>
    </row>
    <row r="132" spans="1:72">
      <c r="A132" s="197">
        <v>129</v>
      </c>
      <c r="B132" s="128"/>
      <c r="C132" s="6">
        <v>129</v>
      </c>
      <c r="D132" s="171">
        <v>17</v>
      </c>
      <c r="E132" s="171">
        <v>60</v>
      </c>
      <c r="F132" s="6">
        <f t="shared" si="109"/>
        <v>17</v>
      </c>
      <c r="G132" s="6">
        <f t="shared" si="110"/>
        <v>60</v>
      </c>
      <c r="H132" s="6">
        <f t="shared" si="111"/>
        <v>77</v>
      </c>
      <c r="I132" s="6" t="str">
        <f t="shared" si="112"/>
        <v>A</v>
      </c>
      <c r="J132" s="6">
        <f t="shared" si="113"/>
        <v>4</v>
      </c>
      <c r="K132" s="104"/>
      <c r="L132" s="6">
        <v>129</v>
      </c>
      <c r="M132" s="172">
        <v>56</v>
      </c>
      <c r="N132" s="113">
        <f t="shared" si="114"/>
        <v>56</v>
      </c>
      <c r="O132" s="6">
        <f t="shared" si="115"/>
        <v>56</v>
      </c>
      <c r="P132" s="6" t="str">
        <f t="shared" si="116"/>
        <v>B</v>
      </c>
      <c r="Q132" s="6">
        <f t="shared" si="117"/>
        <v>3</v>
      </c>
      <c r="R132" s="117"/>
      <c r="S132" s="6">
        <v>129</v>
      </c>
      <c r="T132" s="173">
        <v>15</v>
      </c>
      <c r="U132" s="173">
        <v>38</v>
      </c>
      <c r="V132" s="6">
        <f t="shared" si="118"/>
        <v>15</v>
      </c>
      <c r="W132" s="6">
        <f t="shared" si="146"/>
        <v>38</v>
      </c>
      <c r="X132" s="6">
        <f t="shared" si="119"/>
        <v>53</v>
      </c>
      <c r="Y132" s="6" t="str">
        <f t="shared" si="120"/>
        <v>B</v>
      </c>
      <c r="Z132" s="6">
        <f t="shared" si="121"/>
        <v>3</v>
      </c>
      <c r="AA132" s="6"/>
      <c r="AB132" s="6">
        <v>129</v>
      </c>
      <c r="AC132">
        <v>18</v>
      </c>
      <c r="AD132">
        <v>45</v>
      </c>
      <c r="AE132" s="6">
        <f t="shared" si="122"/>
        <v>18</v>
      </c>
      <c r="AF132" s="6">
        <f t="shared" si="123"/>
        <v>45</v>
      </c>
      <c r="AG132" s="6">
        <f t="shared" si="124"/>
        <v>63</v>
      </c>
      <c r="AH132" s="6" t="str">
        <f t="shared" si="125"/>
        <v>A-</v>
      </c>
      <c r="AI132" s="6">
        <f t="shared" si="126"/>
        <v>3.5</v>
      </c>
      <c r="AJ132" s="6"/>
      <c r="AK132" s="6">
        <v>129</v>
      </c>
      <c r="AL132" s="174">
        <v>21</v>
      </c>
      <c r="AM132" s="174">
        <v>58</v>
      </c>
      <c r="AN132" s="6">
        <f t="shared" si="127"/>
        <v>21</v>
      </c>
      <c r="AO132" s="6">
        <f t="shared" si="147"/>
        <v>58</v>
      </c>
      <c r="AP132" s="6">
        <f t="shared" si="128"/>
        <v>79</v>
      </c>
      <c r="AQ132" s="6" t="str">
        <f t="shared" si="129"/>
        <v>A</v>
      </c>
      <c r="AR132" s="6">
        <f t="shared" si="130"/>
        <v>4</v>
      </c>
      <c r="AS132" s="6"/>
      <c r="AT132" s="146">
        <v>129</v>
      </c>
      <c r="AU132" s="176">
        <v>23</v>
      </c>
      <c r="AV132" s="176">
        <v>45</v>
      </c>
      <c r="AW132" s="134">
        <f t="shared" si="131"/>
        <v>23</v>
      </c>
      <c r="AX132" s="6">
        <f t="shared" si="132"/>
        <v>45</v>
      </c>
      <c r="AY132" s="6">
        <f t="shared" si="133"/>
        <v>68</v>
      </c>
      <c r="AZ132" s="6" t="str">
        <f t="shared" si="134"/>
        <v>A-</v>
      </c>
      <c r="BA132" s="6">
        <f t="shared" si="135"/>
        <v>3.5</v>
      </c>
      <c r="BB132" s="6"/>
      <c r="BC132" s="6">
        <v>129</v>
      </c>
      <c r="BD132" s="193">
        <v>13</v>
      </c>
      <c r="BE132" s="193">
        <v>32</v>
      </c>
      <c r="BF132" s="193">
        <v>19</v>
      </c>
      <c r="BG132" s="6">
        <f t="shared" si="136"/>
        <v>13</v>
      </c>
      <c r="BH132" s="6">
        <f t="shared" si="137"/>
        <v>32</v>
      </c>
      <c r="BI132" s="6">
        <f t="shared" si="138"/>
        <v>19</v>
      </c>
      <c r="BJ132" s="6">
        <f t="shared" si="139"/>
        <v>64</v>
      </c>
      <c r="BK132" s="6" t="str">
        <f t="shared" si="140"/>
        <v>A-</v>
      </c>
      <c r="BL132" s="6">
        <f t="shared" si="141"/>
        <v>3.5</v>
      </c>
      <c r="BN132" s="11" t="str">
        <f t="shared" si="142"/>
        <v>যুক্তিবিদ্যা</v>
      </c>
      <c r="BO132" s="195">
        <v>2</v>
      </c>
      <c r="BP132" s="195">
        <v>129</v>
      </c>
      <c r="BQ132" s="113">
        <f t="shared" ref="BQ132:BR132" si="210">IF(BP132="","Abs.",BP132)</f>
        <v>129</v>
      </c>
      <c r="BR132" s="6">
        <f t="shared" si="210"/>
        <v>129</v>
      </c>
      <c r="BS132" s="6" t="str">
        <f t="shared" si="144"/>
        <v>A+</v>
      </c>
      <c r="BT132" s="6">
        <f t="shared" si="145"/>
        <v>5</v>
      </c>
    </row>
    <row r="133" spans="1:72">
      <c r="A133" s="197">
        <v>130</v>
      </c>
      <c r="B133" s="128"/>
      <c r="C133" s="6">
        <v>130</v>
      </c>
      <c r="D133" s="171">
        <v>14</v>
      </c>
      <c r="E133" s="171">
        <v>47</v>
      </c>
      <c r="F133" s="6">
        <f t="shared" ref="F133:F180" si="211">IF(D133&gt;20,"N/A",IF(D133="","Abs.",D133))</f>
        <v>14</v>
      </c>
      <c r="G133" s="6">
        <f t="shared" ref="G133:G180" si="212">IF(E133&gt;80,"N/A",IF(E133="","Abs.",E133))</f>
        <v>47</v>
      </c>
      <c r="H133" s="6">
        <f t="shared" ref="H133:H180" si="213">IFERROR(IF(D133="","Abs.",IF(E133="","Abs.",(F133+G133))),"Abs.")</f>
        <v>61</v>
      </c>
      <c r="I133" s="6" t="str">
        <f t="shared" ref="I133:I180" si="214">IF(H133="N/A","N/A",IF(D133="","Abs.",IF(E133="","Abs.",IF(F133&lt;7,"F",IF(G133&lt;26,"F",IF(H133&lt;=39,"D",IF(H133&lt;=49,"C",IF(H133&lt;=59,"B",IF(H133&lt;=69,"A-",IF(H133&lt;=79,"A",IF(H133&gt;=80,"A+")))))))))))</f>
        <v>A-</v>
      </c>
      <c r="J133" s="6">
        <f t="shared" ref="J133:J180" si="215">IF(I133="N/A","N/A",IF(D133="","Abs.",IF(E133="","Abs.",IF(F133&lt;7,"F",IF(F133="","Abs.",IF(G133&lt;26,"F",IF(H133&lt;=39,1,IF(H133&lt;=49,2,IF(H133&lt;=59,3,IF(H133&lt;=69,3.5,IF(H133&lt;=79,4,IF(H133&gt;=80,5))))))))))))</f>
        <v>3.5</v>
      </c>
      <c r="K133" s="104"/>
      <c r="L133" s="6">
        <v>130</v>
      </c>
      <c r="M133" s="172"/>
      <c r="N133" s="113" t="str">
        <f t="shared" ref="N133:N180" si="216">IF(M133="","Abs.",M133)</f>
        <v>Abs.</v>
      </c>
      <c r="O133" s="6" t="str">
        <f t="shared" ref="O133:O180" si="217">IF(N133="","Abs.",N133)</f>
        <v>Abs.</v>
      </c>
      <c r="P133" s="6" t="str">
        <f t="shared" ref="P133:P180" si="218">IF(M133="","Abs.",IF(N133&lt;33,"F",IF(O133&lt;=39,"D",IF(O133&lt;=49,"C",IF(O133&lt;=59,"B",IF(O133&lt;=69,"A-",IF(O133&lt;=79,"A",IF(O133&gt;=80,"A+"))))))))</f>
        <v>Abs.</v>
      </c>
      <c r="Q133" s="6" t="str">
        <f t="shared" ref="Q133:Q180" si="219">IF(M133="","Abs.",IF(N133&lt;33,"F",IF(O133&lt;=39,1,IF(O133&lt;=49,2,IF(O133&lt;=59,3,IF(O133&lt;=69,3.5,IF(O133&lt;=79,4,IF(O133&gt;=80,5))))))))</f>
        <v>Abs.</v>
      </c>
      <c r="R133" s="117"/>
      <c r="S133" s="6">
        <v>130</v>
      </c>
      <c r="T133" s="173">
        <v>6</v>
      </c>
      <c r="U133" s="173">
        <v>23</v>
      </c>
      <c r="V133" s="6">
        <f t="shared" ref="V133:V180" si="220">IF(T133&gt;40,"N/A",IF(T133="","Abs.",T133))</f>
        <v>6</v>
      </c>
      <c r="W133" s="6">
        <f t="shared" si="146"/>
        <v>23</v>
      </c>
      <c r="X133" s="6">
        <f t="shared" ref="X133:X180" si="221">IFERROR(IF(T133="","Abs.",IF(U133="","Abs.",(V133+W133))),"N/A")</f>
        <v>29</v>
      </c>
      <c r="Y133" s="6" t="str">
        <f t="shared" ref="Y133:Y180" si="222">IF(X133="N/A","N/A",IF(T133="","Abs.",IF(U133="","Abs.",IF(V133&lt;10,"F",IF(W133&lt;23,"F",IF(X133&lt;=39,"D",IF(X133&lt;=49,"C",IF(X133&lt;=59,"B",IF(X133&lt;=69,"A-",IF(X133&lt;=79,"A",IF(X133&gt;=80,"A+")))))))))))</f>
        <v>F</v>
      </c>
      <c r="Z133" s="6" t="str">
        <f t="shared" ref="Z133:Z145" si="223">IF(Y133="N/A","N/A",IF(T133="","Abs.",IF(U133="","Abs.",IF(V133&lt;10,"F",IF(V133="","Abs.",IF(W133&lt;23,"F",IF(X133&lt;=39,1,IF(X133&lt;=49,2,IF(X133&lt;=59,3,IF(X133&lt;=69,3.5,IF(X133&lt;=79,4,IF(X133&gt;=80,5))))))))))))</f>
        <v>F</v>
      </c>
      <c r="AA133" s="6"/>
      <c r="AB133" s="6">
        <v>130</v>
      </c>
      <c r="AC133">
        <v>12</v>
      </c>
      <c r="AD133">
        <v>31</v>
      </c>
      <c r="AE133" s="6">
        <f t="shared" ref="AE133:AE180" si="224">IF(AC133&gt;40,"N/A",IF(AC133="","Abs.",AC133))</f>
        <v>12</v>
      </c>
      <c r="AF133" s="6">
        <f t="shared" ref="AF133:AF180" si="225">IF(AD133&gt;60,"N/A",IF(AD133="","Abs.",AD133))</f>
        <v>31</v>
      </c>
      <c r="AG133" s="6">
        <f t="shared" ref="AG133:AG180" si="226">IFERROR(IF(AC133="","Abs.",IF(AD133="","Abs.",(AE133+AF133))),"N/A")</f>
        <v>43</v>
      </c>
      <c r="AH133" s="6" t="str">
        <f t="shared" ref="AH133:AH180" si="227">IF(AG133="N/A","N/A",IF(AC133="","Abs.",IF(AD133="","Abs.",IF(AE133&lt;10,"F",IF(AF133&lt;23,"F",IF(AG133&lt;=39,"D",IF(AG133&lt;=49,"C",IF(AG133&lt;=59,"B",IF(AG133&lt;=69,"A-",IF(AG133&lt;=79,"A",IF(AG133&gt;=80,"A+")))))))))))</f>
        <v>C</v>
      </c>
      <c r="AI133" s="6">
        <f t="shared" ref="AI133:AI180" si="228">IF(AH133="N/A","N/A",IF(AC133="","Abs.",IF(AD133="","Abs.",IF(AE133&lt;10,"F",IF(AE133="","Abs.",IF(AF133&lt;23,"F",IF(AG133&lt;=39,1,IF(AG133&lt;=49,2,IF(AG133&lt;=59,3,IF(AG133&lt;=69,3.5,IF(AG133&lt;=79,4,IF(AG133&gt;=80,5))))))))))))</f>
        <v>2</v>
      </c>
      <c r="AJ133" s="6"/>
      <c r="AK133" s="6">
        <v>130</v>
      </c>
      <c r="AL133" s="174">
        <v>14</v>
      </c>
      <c r="AM133" s="174">
        <v>30</v>
      </c>
      <c r="AN133" s="6">
        <f t="shared" ref="AN133:AN180" si="229">IF(AL133&gt;40,"N/A",IF(AL133="","Abs.",AL133))</f>
        <v>14</v>
      </c>
      <c r="AO133" s="6">
        <f t="shared" si="147"/>
        <v>30</v>
      </c>
      <c r="AP133" s="6">
        <f t="shared" ref="AP133:AP195" si="230">IFERROR(IF(AL133="","Abs.",IF(AM133="","Abs.",(AN133+AO133))),"N/A")</f>
        <v>44</v>
      </c>
      <c r="AQ133" s="6" t="str">
        <f t="shared" ref="AQ133:AQ180" si="231">IF(AP133="N/A","N/A",IF(AL133="","Abs.",IF(AM133="","Abs.",IF(AN133&lt;10,"F",IF(AO133&lt;23,"F",IF(AP133&lt;=39,"D",IF(AP133&lt;=49,"C",IF(AP133&lt;=59,"B",IF(AP133&lt;=69,"A-",IF(AP133&lt;=79,"A",IF(AP133&gt;=80,"A+")))))))))))</f>
        <v>C</v>
      </c>
      <c r="AR133" s="6">
        <f t="shared" ref="AR133:AR180" si="232">IF(AQ133="N/A","N/A",IF(AL133="","Abs.",IF(AM133="","Abs.",IF(AN133&lt;10,"F",IF(AN133="","Abs.",IF(AO133&lt;23,"F",IF(AP133&lt;=39,1,IF(AP133&lt;=49,2,IF(AP133&lt;=59,3,IF(AP133&lt;=69,3.5,IF(AP133&lt;=79,4,IF(AP133&gt;=80,5))))))))))))</f>
        <v>2</v>
      </c>
      <c r="AS133" s="6"/>
      <c r="AT133" s="146">
        <v>130</v>
      </c>
      <c r="AU133" s="176">
        <v>17</v>
      </c>
      <c r="AV133" s="176">
        <v>29</v>
      </c>
      <c r="AW133" s="134">
        <f t="shared" ref="AW133:AW180" si="233">IF(AU133&gt;40,"N/A",IF(AU133="","Abs.",AU133))</f>
        <v>17</v>
      </c>
      <c r="AX133" s="6">
        <f t="shared" ref="AX133:AX180" si="234">IF(AV133&gt;70,"N/A",IF(AV133="","Abs.",AV133))</f>
        <v>29</v>
      </c>
      <c r="AY133" s="6">
        <f t="shared" ref="AY133:AY180" si="235">IFERROR(IF(AU133="","Abs.",IF(AV133="","Abs.",(AW133+AX133))),"N/A")</f>
        <v>46</v>
      </c>
      <c r="AZ133" s="6" t="str">
        <f t="shared" ref="AZ133:AZ180" si="236">IF(AY133="N/A","N/A",IF(AU133="","Abs.",IF(AV133="","Abs.",IF(AW133&lt;10,"F",IF(AX133&lt;23,"F",IF(AY133&lt;=39,"D",IF(AY133&lt;=49,"C",IF(AY133&lt;=59,"B",IF(AY133&lt;=69,"A-",IF(AY133&lt;=79,"A",IF(AY133&gt;=80,"A+")))))))))))</f>
        <v>C</v>
      </c>
      <c r="BA133" s="6">
        <f t="shared" ref="BA133:BA180" si="237">IF(AZ133="N/A","N/A",IF(AU133="","Abs.",IF(AV133="","Abs.",IF(AW133&lt;10,"F",IF(AW133="","Abs.",IF(AX133&lt;23,"F",IF(AY133&lt;=39,1,IF(AY133&lt;=49,2,IF(AY133&lt;=59,3,IF(AY133&lt;=69,3.5,IF(AY133&lt;=79,4,IF(AY133&gt;=80,5))))))))))))</f>
        <v>2</v>
      </c>
      <c r="BB133" s="6"/>
      <c r="BC133" s="6">
        <v>130</v>
      </c>
      <c r="BD133" s="193">
        <v>15</v>
      </c>
      <c r="BE133" s="193">
        <v>32</v>
      </c>
      <c r="BF133" s="193">
        <v>19</v>
      </c>
      <c r="BG133" s="6">
        <f t="shared" ref="BG133:BG180" si="238">IF(BD133&gt;25,"N/A",IF(BD133="","Abs.",BD133))</f>
        <v>15</v>
      </c>
      <c r="BH133" s="6">
        <f t="shared" ref="BH133:BH180" si="239">IF(BE133&gt;50,"N/A",IF(BE133="","Abs.",BE133))</f>
        <v>32</v>
      </c>
      <c r="BI133" s="6">
        <f t="shared" ref="BI133:BI180" si="240">IF(BF133&gt;25,"N/A",IF(BF133="","Abs.",BF133))</f>
        <v>19</v>
      </c>
      <c r="BJ133" s="6">
        <f t="shared" ref="BJ133:BJ180" si="241">IFERROR(IF(BD133="","Abs.",IF(BE133="","Abs.",IF(BF133="","Abs.",(BG133+BH133+BI133)))),"Abs.")</f>
        <v>66</v>
      </c>
      <c r="BK133" s="6" t="str">
        <f t="shared" ref="BK133:BK180" si="242">IF(BJ133="Abs","Abs.",IF(BD133="","Abs.",IF(BE133="","Abs.",IF(BF133="","Abs.",IF(BG133&lt;8,"F",IF(BH133&lt;17,"F",IF(BI133&lt;8,"F",IF(BJ133&lt;=39,"D",IF(BJ133&lt;=49,"C",IF(BJ133&lt;=59,"B",IF(BJ133&lt;=69,"A-",IF(BJ133&lt;=79,"A",IF(BJ133&gt;=80,"A+")))))))))))))</f>
        <v>A-</v>
      </c>
      <c r="BL133" s="6">
        <f t="shared" ref="BL133:BL180" si="243">IF(BK133="Abs.","Abs.",IF(BK133="F","F",IF(BD133="","Abs.",IF(BE133="","Abs.",IF(BF133="","Abs.",IF(BG133="","Abs.",IF(BG133&lt;8,"F",IF(BH133&lt;17,"F",IF(BJ133&lt;=39,1,IF(BJ133&lt;=49,2,IF(BJ133&lt;=59,3,IF(BJ133&lt;=69,3.5,IF(BJ133&lt;=79,4,IF(BJ133&gt;=80,5))))))))))))))</f>
        <v>3.5</v>
      </c>
      <c r="BN133" s="11" t="str">
        <f t="shared" ref="BN133:BN151" si="244">IF(BO133=1,"ইসলামের ইতিহাস","যুক্তিবিদ্যা")</f>
        <v>যুক্তিবিদ্যা</v>
      </c>
      <c r="BO133" s="195">
        <v>2</v>
      </c>
      <c r="BP133" s="195">
        <v>130</v>
      </c>
      <c r="BQ133" s="113">
        <f t="shared" ref="BQ133:BR133" si="245">IF(BP133="","Abs.",BP133)</f>
        <v>130</v>
      </c>
      <c r="BR133" s="6">
        <f t="shared" si="245"/>
        <v>130</v>
      </c>
      <c r="BS133" s="6" t="str">
        <f t="shared" ref="BS133:BS180" si="246">IF(BP133="","Abs.",IF(BQ133&lt;33,"F",IF(BR133&lt;=39,"D",IF(BR133&lt;=49,"C",IF(BR133&lt;=59,"B",IF(BR133&lt;=69,"A-",IF(BR133&lt;=79,"A",IF(BR133&gt;=80,"A+"))))))))</f>
        <v>A+</v>
      </c>
      <c r="BT133" s="6">
        <f t="shared" ref="BT133:BT180" si="247">IF(BP133="","Abs.",IF(BQ133&lt;33,"F",IF(BR133&lt;=39,1,IF(BR133&lt;=49,2,IF(BR133&lt;=59,3,IF(BR133&lt;=69,3.5,IF(BR133&lt;=79,4,IF(BR133&gt;=80,5))))))))</f>
        <v>5</v>
      </c>
    </row>
    <row r="134" spans="1:72">
      <c r="A134" s="197">
        <v>131</v>
      </c>
      <c r="B134" s="128"/>
      <c r="C134" s="6">
        <v>131</v>
      </c>
      <c r="D134" s="171">
        <v>11</v>
      </c>
      <c r="E134" s="171">
        <v>37</v>
      </c>
      <c r="F134" s="6">
        <f t="shared" si="211"/>
        <v>11</v>
      </c>
      <c r="G134" s="6">
        <f t="shared" si="212"/>
        <v>37</v>
      </c>
      <c r="H134" s="6">
        <f t="shared" si="213"/>
        <v>48</v>
      </c>
      <c r="I134" s="6" t="str">
        <f t="shared" si="214"/>
        <v>C</v>
      </c>
      <c r="J134" s="6">
        <f t="shared" si="215"/>
        <v>2</v>
      </c>
      <c r="K134" s="104"/>
      <c r="L134" s="6">
        <v>131</v>
      </c>
      <c r="M134" s="172">
        <v>20</v>
      </c>
      <c r="N134" s="113">
        <f t="shared" si="216"/>
        <v>20</v>
      </c>
      <c r="O134" s="6">
        <f t="shared" si="217"/>
        <v>20</v>
      </c>
      <c r="P134" s="6" t="str">
        <f t="shared" si="218"/>
        <v>F</v>
      </c>
      <c r="Q134" s="6" t="str">
        <f t="shared" si="219"/>
        <v>F</v>
      </c>
      <c r="R134" s="117"/>
      <c r="S134" s="6">
        <v>131</v>
      </c>
      <c r="T134" s="173">
        <v>9</v>
      </c>
      <c r="U134" s="173">
        <v>16</v>
      </c>
      <c r="V134" s="6">
        <f t="shared" si="220"/>
        <v>9</v>
      </c>
      <c r="W134" s="6">
        <f t="shared" ref="W134:W180" si="248">IF(U134&gt;70,"N/A",IF(U134="","Abs.",U134))</f>
        <v>16</v>
      </c>
      <c r="X134" s="6">
        <f t="shared" si="221"/>
        <v>25</v>
      </c>
      <c r="Y134" s="6" t="str">
        <f t="shared" si="222"/>
        <v>F</v>
      </c>
      <c r="Z134" s="6" t="str">
        <f t="shared" si="223"/>
        <v>F</v>
      </c>
      <c r="AA134" s="6"/>
      <c r="AB134" s="6">
        <v>131</v>
      </c>
      <c r="AC134"/>
      <c r="AD134"/>
      <c r="AE134" s="6" t="str">
        <f t="shared" si="224"/>
        <v>Abs.</v>
      </c>
      <c r="AF134" s="6" t="str">
        <f t="shared" si="225"/>
        <v>Abs.</v>
      </c>
      <c r="AG134" s="6" t="str">
        <f t="shared" si="226"/>
        <v>Abs.</v>
      </c>
      <c r="AH134" s="6" t="str">
        <f t="shared" si="227"/>
        <v>Abs.</v>
      </c>
      <c r="AI134" s="6" t="str">
        <f t="shared" si="228"/>
        <v>Abs.</v>
      </c>
      <c r="AJ134" s="6"/>
      <c r="AK134" s="6">
        <v>131</v>
      </c>
      <c r="AL134" s="174">
        <v>20</v>
      </c>
      <c r="AM134" s="174">
        <v>25</v>
      </c>
      <c r="AN134" s="6">
        <f t="shared" si="229"/>
        <v>20</v>
      </c>
      <c r="AO134" s="6">
        <f t="shared" ref="AO134:AO180" si="249">IF(AM134&gt;70,"N/A",IF(AM134="","Abs.",AM134))</f>
        <v>25</v>
      </c>
      <c r="AP134" s="6">
        <f t="shared" si="230"/>
        <v>45</v>
      </c>
      <c r="AQ134" s="6" t="str">
        <f t="shared" si="231"/>
        <v>C</v>
      </c>
      <c r="AR134" s="6">
        <f t="shared" si="232"/>
        <v>2</v>
      </c>
      <c r="AS134" s="6"/>
      <c r="AT134" s="146">
        <v>131</v>
      </c>
      <c r="AU134" s="176">
        <v>12</v>
      </c>
      <c r="AV134" s="176">
        <v>19</v>
      </c>
      <c r="AW134" s="134">
        <f t="shared" si="233"/>
        <v>12</v>
      </c>
      <c r="AX134" s="6">
        <f t="shared" si="234"/>
        <v>19</v>
      </c>
      <c r="AY134" s="6">
        <f t="shared" si="235"/>
        <v>31</v>
      </c>
      <c r="AZ134" s="6" t="str">
        <f t="shared" si="236"/>
        <v>F</v>
      </c>
      <c r="BA134" s="6" t="str">
        <f t="shared" si="237"/>
        <v>F</v>
      </c>
      <c r="BB134" s="6"/>
      <c r="BC134" s="6">
        <v>131</v>
      </c>
      <c r="BD134" s="193">
        <v>8</v>
      </c>
      <c r="BE134" s="193">
        <v>9</v>
      </c>
      <c r="BF134" s="193">
        <v>15</v>
      </c>
      <c r="BG134" s="6">
        <f t="shared" si="238"/>
        <v>8</v>
      </c>
      <c r="BH134" s="6">
        <f t="shared" si="239"/>
        <v>9</v>
      </c>
      <c r="BI134" s="6">
        <f t="shared" si="240"/>
        <v>15</v>
      </c>
      <c r="BJ134" s="6">
        <f t="shared" si="241"/>
        <v>32</v>
      </c>
      <c r="BK134" s="6" t="str">
        <f t="shared" si="242"/>
        <v>F</v>
      </c>
      <c r="BL134" s="6" t="str">
        <f t="shared" si="243"/>
        <v>F</v>
      </c>
      <c r="BN134" s="11" t="str">
        <f t="shared" si="244"/>
        <v>যুক্তিবিদ্যা</v>
      </c>
      <c r="BO134" s="195">
        <v>2</v>
      </c>
      <c r="BP134" s="195">
        <v>131</v>
      </c>
      <c r="BQ134" s="113">
        <f t="shared" ref="BQ134:BR134" si="250">IF(BP134="","Abs.",BP134)</f>
        <v>131</v>
      </c>
      <c r="BR134" s="6">
        <f t="shared" si="250"/>
        <v>131</v>
      </c>
      <c r="BS134" s="6" t="str">
        <f t="shared" si="246"/>
        <v>A+</v>
      </c>
      <c r="BT134" s="6">
        <f t="shared" si="247"/>
        <v>5</v>
      </c>
    </row>
    <row r="135" spans="1:72">
      <c r="A135" s="197">
        <v>132</v>
      </c>
      <c r="B135" s="128"/>
      <c r="C135" s="6">
        <v>132</v>
      </c>
      <c r="D135" s="171">
        <v>16</v>
      </c>
      <c r="E135" s="171">
        <v>58</v>
      </c>
      <c r="F135" s="6">
        <f t="shared" si="211"/>
        <v>16</v>
      </c>
      <c r="G135" s="6">
        <f t="shared" si="212"/>
        <v>58</v>
      </c>
      <c r="H135" s="6">
        <f t="shared" si="213"/>
        <v>74</v>
      </c>
      <c r="I135" s="6" t="str">
        <f t="shared" si="214"/>
        <v>A</v>
      </c>
      <c r="J135" s="6">
        <f t="shared" si="215"/>
        <v>4</v>
      </c>
      <c r="K135" s="104"/>
      <c r="L135" s="6">
        <v>132</v>
      </c>
      <c r="M135" s="172">
        <v>38</v>
      </c>
      <c r="N135" s="113">
        <f t="shared" si="216"/>
        <v>38</v>
      </c>
      <c r="O135" s="6">
        <f t="shared" si="217"/>
        <v>38</v>
      </c>
      <c r="P135" s="6" t="str">
        <f t="shared" si="218"/>
        <v>D</v>
      </c>
      <c r="Q135" s="6">
        <f t="shared" si="219"/>
        <v>1</v>
      </c>
      <c r="R135" s="117"/>
      <c r="S135" s="6">
        <v>132</v>
      </c>
      <c r="T135" s="173">
        <v>18</v>
      </c>
      <c r="U135" s="173">
        <v>42</v>
      </c>
      <c r="V135" s="6">
        <f t="shared" si="220"/>
        <v>18</v>
      </c>
      <c r="W135" s="6">
        <f t="shared" si="248"/>
        <v>42</v>
      </c>
      <c r="X135" s="6">
        <f t="shared" si="221"/>
        <v>60</v>
      </c>
      <c r="Y135" s="6" t="str">
        <f t="shared" si="222"/>
        <v>A-</v>
      </c>
      <c r="Z135" s="6">
        <f t="shared" si="223"/>
        <v>3.5</v>
      </c>
      <c r="AA135" s="6"/>
      <c r="AB135" s="6">
        <v>132</v>
      </c>
      <c r="AC135">
        <v>20</v>
      </c>
      <c r="AD135">
        <v>29</v>
      </c>
      <c r="AE135" s="6">
        <f t="shared" si="224"/>
        <v>20</v>
      </c>
      <c r="AF135" s="6">
        <f t="shared" si="225"/>
        <v>29</v>
      </c>
      <c r="AG135" s="6">
        <f t="shared" si="226"/>
        <v>49</v>
      </c>
      <c r="AH135" s="6" t="str">
        <f t="shared" si="227"/>
        <v>C</v>
      </c>
      <c r="AI135" s="6">
        <f t="shared" si="228"/>
        <v>2</v>
      </c>
      <c r="AJ135" s="6"/>
      <c r="AK135" s="6">
        <v>132</v>
      </c>
      <c r="AL135" s="174">
        <v>20</v>
      </c>
      <c r="AM135" s="174">
        <v>50</v>
      </c>
      <c r="AN135" s="6">
        <f t="shared" si="229"/>
        <v>20</v>
      </c>
      <c r="AO135" s="6">
        <f t="shared" si="249"/>
        <v>50</v>
      </c>
      <c r="AP135" s="6">
        <f t="shared" si="230"/>
        <v>70</v>
      </c>
      <c r="AQ135" s="6" t="str">
        <f t="shared" si="231"/>
        <v>A</v>
      </c>
      <c r="AR135" s="6">
        <f t="shared" si="232"/>
        <v>4</v>
      </c>
      <c r="AS135" s="6"/>
      <c r="AT135" s="146">
        <v>132</v>
      </c>
      <c r="AU135" s="176">
        <v>23</v>
      </c>
      <c r="AV135" s="176">
        <v>40</v>
      </c>
      <c r="AW135" s="134">
        <f t="shared" si="233"/>
        <v>23</v>
      </c>
      <c r="AX135" s="6">
        <f t="shared" si="234"/>
        <v>40</v>
      </c>
      <c r="AY135" s="6">
        <f t="shared" si="235"/>
        <v>63</v>
      </c>
      <c r="AZ135" s="6" t="str">
        <f t="shared" si="236"/>
        <v>A-</v>
      </c>
      <c r="BA135" s="6">
        <f t="shared" si="237"/>
        <v>3.5</v>
      </c>
      <c r="BB135" s="6"/>
      <c r="BC135" s="6">
        <v>132</v>
      </c>
      <c r="BD135" s="193">
        <v>16</v>
      </c>
      <c r="BE135" s="193">
        <v>33</v>
      </c>
      <c r="BF135" s="193">
        <v>19</v>
      </c>
      <c r="BG135" s="6">
        <f t="shared" si="238"/>
        <v>16</v>
      </c>
      <c r="BH135" s="6">
        <f t="shared" si="239"/>
        <v>33</v>
      </c>
      <c r="BI135" s="6">
        <f t="shared" si="240"/>
        <v>19</v>
      </c>
      <c r="BJ135" s="6">
        <f t="shared" si="241"/>
        <v>68</v>
      </c>
      <c r="BK135" s="6" t="str">
        <f t="shared" si="242"/>
        <v>A-</v>
      </c>
      <c r="BL135" s="6">
        <f t="shared" si="243"/>
        <v>3.5</v>
      </c>
      <c r="BN135" s="11" t="str">
        <f t="shared" si="244"/>
        <v>যুক্তিবিদ্যা</v>
      </c>
      <c r="BO135" s="195">
        <v>2</v>
      </c>
      <c r="BP135" s="195">
        <v>132</v>
      </c>
      <c r="BQ135" s="113">
        <f t="shared" ref="BQ135:BR135" si="251">IF(BP135="","Abs.",BP135)</f>
        <v>132</v>
      </c>
      <c r="BR135" s="6">
        <f t="shared" si="251"/>
        <v>132</v>
      </c>
      <c r="BS135" s="6" t="str">
        <f t="shared" si="246"/>
        <v>A+</v>
      </c>
      <c r="BT135" s="6">
        <f t="shared" si="247"/>
        <v>5</v>
      </c>
    </row>
    <row r="136" spans="1:72">
      <c r="A136" s="197">
        <v>133</v>
      </c>
      <c r="B136" s="128"/>
      <c r="C136" s="6">
        <v>133</v>
      </c>
      <c r="D136" s="171"/>
      <c r="E136" s="171"/>
      <c r="F136" s="6" t="str">
        <f t="shared" si="211"/>
        <v>Abs.</v>
      </c>
      <c r="G136" s="6" t="str">
        <f t="shared" si="212"/>
        <v>Abs.</v>
      </c>
      <c r="H136" s="6" t="str">
        <f t="shared" si="213"/>
        <v>Abs.</v>
      </c>
      <c r="I136" s="6" t="str">
        <f t="shared" si="214"/>
        <v>Abs.</v>
      </c>
      <c r="J136" s="6" t="str">
        <f t="shared" si="215"/>
        <v>Abs.</v>
      </c>
      <c r="K136" s="104"/>
      <c r="L136" s="6">
        <v>133</v>
      </c>
      <c r="M136" s="172">
        <v>18</v>
      </c>
      <c r="N136" s="113">
        <f t="shared" si="216"/>
        <v>18</v>
      </c>
      <c r="O136" s="6">
        <f t="shared" si="217"/>
        <v>18</v>
      </c>
      <c r="P136" s="6" t="str">
        <f t="shared" si="218"/>
        <v>F</v>
      </c>
      <c r="Q136" s="6" t="str">
        <f t="shared" si="219"/>
        <v>F</v>
      </c>
      <c r="R136" s="117"/>
      <c r="S136" s="6">
        <v>133</v>
      </c>
      <c r="T136" s="173"/>
      <c r="U136" s="173"/>
      <c r="V136" s="6" t="str">
        <f t="shared" si="220"/>
        <v>Abs.</v>
      </c>
      <c r="W136" s="6" t="str">
        <f t="shared" si="248"/>
        <v>Abs.</v>
      </c>
      <c r="X136" s="6" t="str">
        <f t="shared" si="221"/>
        <v>Abs.</v>
      </c>
      <c r="Y136" s="6" t="str">
        <f t="shared" si="222"/>
        <v>Abs.</v>
      </c>
      <c r="Z136" s="6" t="str">
        <f t="shared" si="223"/>
        <v>Abs.</v>
      </c>
      <c r="AA136" s="6"/>
      <c r="AB136" s="6">
        <v>133</v>
      </c>
      <c r="AC136"/>
      <c r="AD136"/>
      <c r="AE136" s="6" t="str">
        <f t="shared" si="224"/>
        <v>Abs.</v>
      </c>
      <c r="AF136" s="6" t="str">
        <f t="shared" si="225"/>
        <v>Abs.</v>
      </c>
      <c r="AG136" s="6" t="str">
        <f t="shared" si="226"/>
        <v>Abs.</v>
      </c>
      <c r="AH136" s="6" t="str">
        <f t="shared" si="227"/>
        <v>Abs.</v>
      </c>
      <c r="AI136" s="6" t="str">
        <f t="shared" si="228"/>
        <v>Abs.</v>
      </c>
      <c r="AJ136" s="6"/>
      <c r="AK136" s="6">
        <v>133</v>
      </c>
      <c r="AL136" s="174"/>
      <c r="AM136" s="174"/>
      <c r="AN136" s="6" t="str">
        <f t="shared" si="229"/>
        <v>Abs.</v>
      </c>
      <c r="AO136" s="6" t="str">
        <f t="shared" si="249"/>
        <v>Abs.</v>
      </c>
      <c r="AP136" s="6" t="str">
        <f t="shared" si="230"/>
        <v>Abs.</v>
      </c>
      <c r="AQ136" s="6" t="str">
        <f t="shared" si="231"/>
        <v>Abs.</v>
      </c>
      <c r="AR136" s="6" t="str">
        <f t="shared" si="232"/>
        <v>Abs.</v>
      </c>
      <c r="AS136" s="6"/>
      <c r="AT136" s="146">
        <v>133</v>
      </c>
      <c r="AU136" s="177"/>
      <c r="AV136" s="177"/>
      <c r="AW136" s="134" t="str">
        <f t="shared" si="233"/>
        <v>Abs.</v>
      </c>
      <c r="AX136" s="6" t="str">
        <f t="shared" si="234"/>
        <v>Abs.</v>
      </c>
      <c r="AY136" s="6" t="str">
        <f t="shared" si="235"/>
        <v>Abs.</v>
      </c>
      <c r="AZ136" s="6" t="str">
        <f t="shared" si="236"/>
        <v>Abs.</v>
      </c>
      <c r="BA136" s="6" t="str">
        <f t="shared" si="237"/>
        <v>Abs.</v>
      </c>
      <c r="BB136" s="6"/>
      <c r="BC136" s="6">
        <v>133</v>
      </c>
      <c r="BD136" s="193"/>
      <c r="BE136" s="193"/>
      <c r="BF136" s="193"/>
      <c r="BG136" s="6" t="str">
        <f t="shared" si="238"/>
        <v>Abs.</v>
      </c>
      <c r="BH136" s="6" t="str">
        <f t="shared" si="239"/>
        <v>Abs.</v>
      </c>
      <c r="BI136" s="6" t="str">
        <f t="shared" si="240"/>
        <v>Abs.</v>
      </c>
      <c r="BJ136" s="6" t="str">
        <f t="shared" si="241"/>
        <v>Abs.</v>
      </c>
      <c r="BK136" s="6" t="str">
        <f t="shared" si="242"/>
        <v>Abs.</v>
      </c>
      <c r="BL136" s="6" t="str">
        <f t="shared" si="243"/>
        <v>Abs.</v>
      </c>
      <c r="BN136" s="11" t="str">
        <f t="shared" si="244"/>
        <v>যুক্তিবিদ্যা</v>
      </c>
      <c r="BO136" s="195">
        <v>2</v>
      </c>
      <c r="BP136" s="195">
        <v>133</v>
      </c>
      <c r="BQ136" s="113">
        <f t="shared" ref="BQ136:BR136" si="252">IF(BP136="","Abs.",BP136)</f>
        <v>133</v>
      </c>
      <c r="BR136" s="6">
        <f t="shared" si="252"/>
        <v>133</v>
      </c>
      <c r="BS136" s="6" t="str">
        <f t="shared" si="246"/>
        <v>A+</v>
      </c>
      <c r="BT136" s="6">
        <f t="shared" si="247"/>
        <v>5</v>
      </c>
    </row>
    <row r="137" spans="1:72">
      <c r="A137" s="197">
        <v>134</v>
      </c>
      <c r="B137" s="128"/>
      <c r="C137" s="6">
        <v>134</v>
      </c>
      <c r="D137" s="171">
        <v>12</v>
      </c>
      <c r="E137" s="171">
        <v>34</v>
      </c>
      <c r="F137" s="6">
        <f t="shared" si="211"/>
        <v>12</v>
      </c>
      <c r="G137" s="6">
        <f t="shared" si="212"/>
        <v>34</v>
      </c>
      <c r="H137" s="6">
        <f t="shared" si="213"/>
        <v>46</v>
      </c>
      <c r="I137" s="6" t="str">
        <f t="shared" si="214"/>
        <v>C</v>
      </c>
      <c r="J137" s="6">
        <f t="shared" si="215"/>
        <v>2</v>
      </c>
      <c r="K137" s="104"/>
      <c r="L137" s="6">
        <v>134</v>
      </c>
      <c r="M137" s="172">
        <v>18</v>
      </c>
      <c r="N137" s="113">
        <f t="shared" si="216"/>
        <v>18</v>
      </c>
      <c r="O137" s="6">
        <f t="shared" si="217"/>
        <v>18</v>
      </c>
      <c r="P137" s="6" t="str">
        <f t="shared" si="218"/>
        <v>F</v>
      </c>
      <c r="Q137" s="6" t="str">
        <f t="shared" si="219"/>
        <v>F</v>
      </c>
      <c r="R137" s="117"/>
      <c r="S137" s="6">
        <v>134</v>
      </c>
      <c r="T137" s="173">
        <v>11</v>
      </c>
      <c r="U137" s="173">
        <v>18</v>
      </c>
      <c r="V137" s="6">
        <f t="shared" si="220"/>
        <v>11</v>
      </c>
      <c r="W137" s="6">
        <f t="shared" si="248"/>
        <v>18</v>
      </c>
      <c r="X137" s="6">
        <f t="shared" si="221"/>
        <v>29</v>
      </c>
      <c r="Y137" s="6" t="str">
        <f t="shared" si="222"/>
        <v>F</v>
      </c>
      <c r="Z137" s="6" t="str">
        <f t="shared" si="223"/>
        <v>F</v>
      </c>
      <c r="AA137" s="6"/>
      <c r="AB137" s="6">
        <v>134</v>
      </c>
      <c r="AC137">
        <v>16</v>
      </c>
      <c r="AD137">
        <v>15</v>
      </c>
      <c r="AE137" s="6">
        <f t="shared" si="224"/>
        <v>16</v>
      </c>
      <c r="AF137" s="6">
        <f t="shared" si="225"/>
        <v>15</v>
      </c>
      <c r="AG137" s="6">
        <f t="shared" si="226"/>
        <v>31</v>
      </c>
      <c r="AH137" s="6" t="str">
        <f t="shared" si="227"/>
        <v>F</v>
      </c>
      <c r="AI137" s="6" t="str">
        <f t="shared" si="228"/>
        <v>F</v>
      </c>
      <c r="AJ137" s="6"/>
      <c r="AK137" s="6">
        <v>134</v>
      </c>
      <c r="AL137" s="174">
        <v>14</v>
      </c>
      <c r="AM137" s="174">
        <v>18</v>
      </c>
      <c r="AN137" s="6">
        <f t="shared" si="229"/>
        <v>14</v>
      </c>
      <c r="AO137" s="6">
        <f t="shared" si="249"/>
        <v>18</v>
      </c>
      <c r="AP137" s="6">
        <f t="shared" si="230"/>
        <v>32</v>
      </c>
      <c r="AQ137" s="6" t="str">
        <f t="shared" si="231"/>
        <v>F</v>
      </c>
      <c r="AR137" s="6" t="str">
        <f t="shared" si="232"/>
        <v>F</v>
      </c>
      <c r="AS137" s="6"/>
      <c r="AT137" s="146">
        <v>134</v>
      </c>
      <c r="AU137" s="176">
        <v>15</v>
      </c>
      <c r="AV137" s="176">
        <v>11</v>
      </c>
      <c r="AW137" s="134">
        <f t="shared" si="233"/>
        <v>15</v>
      </c>
      <c r="AX137" s="6">
        <f t="shared" si="234"/>
        <v>11</v>
      </c>
      <c r="AY137" s="6">
        <f t="shared" si="235"/>
        <v>26</v>
      </c>
      <c r="AZ137" s="6" t="str">
        <f t="shared" si="236"/>
        <v>F</v>
      </c>
      <c r="BA137" s="6" t="str">
        <f t="shared" si="237"/>
        <v>F</v>
      </c>
      <c r="BB137" s="6"/>
      <c r="BC137" s="6">
        <v>134</v>
      </c>
      <c r="BD137" s="193">
        <v>8</v>
      </c>
      <c r="BE137" s="193">
        <v>14</v>
      </c>
      <c r="BF137" s="193"/>
      <c r="BG137" s="6">
        <f t="shared" si="238"/>
        <v>8</v>
      </c>
      <c r="BH137" s="6">
        <f t="shared" si="239"/>
        <v>14</v>
      </c>
      <c r="BI137" s="6" t="str">
        <f t="shared" si="240"/>
        <v>Abs.</v>
      </c>
      <c r="BJ137" s="6" t="str">
        <f t="shared" si="241"/>
        <v>Abs.</v>
      </c>
      <c r="BK137" s="6" t="str">
        <f t="shared" si="242"/>
        <v>Abs.</v>
      </c>
      <c r="BL137" s="6" t="str">
        <f t="shared" si="243"/>
        <v>Abs.</v>
      </c>
      <c r="BN137" s="11" t="str">
        <f t="shared" si="244"/>
        <v>যুক্তিবিদ্যা</v>
      </c>
      <c r="BO137" s="195">
        <v>2</v>
      </c>
      <c r="BP137" s="195">
        <v>134</v>
      </c>
      <c r="BQ137" s="113">
        <f t="shared" ref="BQ137:BR137" si="253">IF(BP137="","Abs.",BP137)</f>
        <v>134</v>
      </c>
      <c r="BR137" s="6">
        <f t="shared" si="253"/>
        <v>134</v>
      </c>
      <c r="BS137" s="6" t="str">
        <f t="shared" si="246"/>
        <v>A+</v>
      </c>
      <c r="BT137" s="6">
        <f t="shared" si="247"/>
        <v>5</v>
      </c>
    </row>
    <row r="138" spans="1:72">
      <c r="A138" s="197">
        <v>135</v>
      </c>
      <c r="B138" s="128"/>
      <c r="C138" s="6">
        <v>135</v>
      </c>
      <c r="D138" s="171">
        <v>11</v>
      </c>
      <c r="E138" s="171">
        <v>31</v>
      </c>
      <c r="F138" s="6">
        <f t="shared" si="211"/>
        <v>11</v>
      </c>
      <c r="G138" s="6">
        <f t="shared" si="212"/>
        <v>31</v>
      </c>
      <c r="H138" s="6">
        <f t="shared" si="213"/>
        <v>42</v>
      </c>
      <c r="I138" s="6" t="str">
        <f t="shared" si="214"/>
        <v>C</v>
      </c>
      <c r="J138" s="6">
        <f t="shared" si="215"/>
        <v>2</v>
      </c>
      <c r="K138" s="104"/>
      <c r="L138" s="6">
        <v>135</v>
      </c>
      <c r="M138" s="172">
        <v>21</v>
      </c>
      <c r="N138" s="113">
        <f t="shared" si="216"/>
        <v>21</v>
      </c>
      <c r="O138" s="6">
        <f t="shared" si="217"/>
        <v>21</v>
      </c>
      <c r="P138" s="6" t="str">
        <f t="shared" si="218"/>
        <v>F</v>
      </c>
      <c r="Q138" s="6" t="str">
        <f t="shared" si="219"/>
        <v>F</v>
      </c>
      <c r="R138" s="117"/>
      <c r="S138" s="6">
        <v>135</v>
      </c>
      <c r="T138" s="173">
        <v>12</v>
      </c>
      <c r="U138" s="173">
        <v>18</v>
      </c>
      <c r="V138" s="6">
        <f t="shared" si="220"/>
        <v>12</v>
      </c>
      <c r="W138" s="6">
        <f t="shared" si="248"/>
        <v>18</v>
      </c>
      <c r="X138" s="6">
        <f t="shared" si="221"/>
        <v>30</v>
      </c>
      <c r="Y138" s="6" t="str">
        <f t="shared" si="222"/>
        <v>F</v>
      </c>
      <c r="Z138" s="6" t="str">
        <f t="shared" si="223"/>
        <v>F</v>
      </c>
      <c r="AA138" s="6"/>
      <c r="AB138" s="6">
        <v>135</v>
      </c>
      <c r="AC138">
        <v>14</v>
      </c>
      <c r="AD138">
        <v>14</v>
      </c>
      <c r="AE138" s="6">
        <f t="shared" si="224"/>
        <v>14</v>
      </c>
      <c r="AF138" s="6">
        <f t="shared" si="225"/>
        <v>14</v>
      </c>
      <c r="AG138" s="6">
        <f t="shared" si="226"/>
        <v>28</v>
      </c>
      <c r="AH138" s="6" t="str">
        <f t="shared" si="227"/>
        <v>F</v>
      </c>
      <c r="AI138" s="6" t="str">
        <f t="shared" si="228"/>
        <v>F</v>
      </c>
      <c r="AJ138" s="6"/>
      <c r="AK138" s="6">
        <v>135</v>
      </c>
      <c r="AL138" s="174">
        <v>9</v>
      </c>
      <c r="AM138" s="174">
        <v>13</v>
      </c>
      <c r="AN138" s="6">
        <f t="shared" si="229"/>
        <v>9</v>
      </c>
      <c r="AO138" s="6">
        <f t="shared" si="249"/>
        <v>13</v>
      </c>
      <c r="AP138" s="6">
        <f t="shared" si="230"/>
        <v>22</v>
      </c>
      <c r="AQ138" s="6" t="str">
        <f t="shared" si="231"/>
        <v>F</v>
      </c>
      <c r="AR138" s="6" t="str">
        <f t="shared" si="232"/>
        <v>F</v>
      </c>
      <c r="AS138" s="6"/>
      <c r="AT138" s="146">
        <v>135</v>
      </c>
      <c r="AU138" s="176">
        <v>19</v>
      </c>
      <c r="AV138" s="176">
        <v>14</v>
      </c>
      <c r="AW138" s="134">
        <f t="shared" si="233"/>
        <v>19</v>
      </c>
      <c r="AX138" s="6">
        <f t="shared" si="234"/>
        <v>14</v>
      </c>
      <c r="AY138" s="6">
        <f t="shared" si="235"/>
        <v>33</v>
      </c>
      <c r="AZ138" s="6" t="str">
        <f t="shared" si="236"/>
        <v>F</v>
      </c>
      <c r="BA138" s="6" t="str">
        <f t="shared" si="237"/>
        <v>F</v>
      </c>
      <c r="BB138" s="6"/>
      <c r="BC138" s="6">
        <v>135</v>
      </c>
      <c r="BD138" s="193">
        <v>9</v>
      </c>
      <c r="BE138" s="193">
        <v>9</v>
      </c>
      <c r="BF138" s="193"/>
      <c r="BG138" s="6">
        <f t="shared" si="238"/>
        <v>9</v>
      </c>
      <c r="BH138" s="6">
        <f t="shared" si="239"/>
        <v>9</v>
      </c>
      <c r="BI138" s="6" t="str">
        <f t="shared" si="240"/>
        <v>Abs.</v>
      </c>
      <c r="BJ138" s="6" t="str">
        <f t="shared" si="241"/>
        <v>Abs.</v>
      </c>
      <c r="BK138" s="6" t="str">
        <f t="shared" si="242"/>
        <v>Abs.</v>
      </c>
      <c r="BL138" s="6" t="str">
        <f t="shared" si="243"/>
        <v>Abs.</v>
      </c>
      <c r="BN138" s="11" t="str">
        <f t="shared" si="244"/>
        <v>যুক্তিবিদ্যা</v>
      </c>
      <c r="BO138" s="195">
        <v>2</v>
      </c>
      <c r="BP138" s="195">
        <v>135</v>
      </c>
      <c r="BQ138" s="113">
        <f t="shared" ref="BQ138:BR138" si="254">IF(BP138="","Abs.",BP138)</f>
        <v>135</v>
      </c>
      <c r="BR138" s="6">
        <f t="shared" si="254"/>
        <v>135</v>
      </c>
      <c r="BS138" s="6" t="str">
        <f t="shared" si="246"/>
        <v>A+</v>
      </c>
      <c r="BT138" s="6">
        <f t="shared" si="247"/>
        <v>5</v>
      </c>
    </row>
    <row r="139" spans="1:72">
      <c r="A139" s="197">
        <v>136</v>
      </c>
      <c r="B139" s="128"/>
      <c r="C139" s="6">
        <v>136</v>
      </c>
      <c r="D139" s="171">
        <v>11</v>
      </c>
      <c r="E139" s="171">
        <v>40</v>
      </c>
      <c r="F139" s="6">
        <f t="shared" si="211"/>
        <v>11</v>
      </c>
      <c r="G139" s="6">
        <f t="shared" si="212"/>
        <v>40</v>
      </c>
      <c r="H139" s="6">
        <f t="shared" si="213"/>
        <v>51</v>
      </c>
      <c r="I139" s="6" t="str">
        <f t="shared" si="214"/>
        <v>B</v>
      </c>
      <c r="J139" s="6">
        <f t="shared" si="215"/>
        <v>3</v>
      </c>
      <c r="K139" s="104"/>
      <c r="L139" s="6">
        <v>136</v>
      </c>
      <c r="M139" s="172">
        <v>24</v>
      </c>
      <c r="N139" s="113">
        <f t="shared" si="216"/>
        <v>24</v>
      </c>
      <c r="O139" s="6">
        <f t="shared" si="217"/>
        <v>24</v>
      </c>
      <c r="P139" s="6" t="str">
        <f t="shared" si="218"/>
        <v>F</v>
      </c>
      <c r="Q139" s="6" t="str">
        <f t="shared" si="219"/>
        <v>F</v>
      </c>
      <c r="R139" s="117"/>
      <c r="S139" s="6">
        <v>136</v>
      </c>
      <c r="T139" s="173">
        <v>10</v>
      </c>
      <c r="U139" s="173">
        <v>27</v>
      </c>
      <c r="V139" s="6">
        <f t="shared" si="220"/>
        <v>10</v>
      </c>
      <c r="W139" s="6">
        <f t="shared" si="248"/>
        <v>27</v>
      </c>
      <c r="X139" s="6">
        <f t="shared" si="221"/>
        <v>37</v>
      </c>
      <c r="Y139" s="6" t="str">
        <f t="shared" si="222"/>
        <v>D</v>
      </c>
      <c r="Z139" s="6">
        <f t="shared" si="223"/>
        <v>1</v>
      </c>
      <c r="AA139" s="6"/>
      <c r="AB139" s="6">
        <v>136</v>
      </c>
      <c r="AC139">
        <v>19</v>
      </c>
      <c r="AD139">
        <v>23</v>
      </c>
      <c r="AE139" s="6">
        <f t="shared" si="224"/>
        <v>19</v>
      </c>
      <c r="AF139" s="6">
        <f t="shared" si="225"/>
        <v>23</v>
      </c>
      <c r="AG139" s="6">
        <f t="shared" si="226"/>
        <v>42</v>
      </c>
      <c r="AH139" s="6" t="str">
        <f t="shared" si="227"/>
        <v>C</v>
      </c>
      <c r="AI139" s="6">
        <f t="shared" si="228"/>
        <v>2</v>
      </c>
      <c r="AJ139" s="6"/>
      <c r="AK139" s="6">
        <v>136</v>
      </c>
      <c r="AL139" s="174">
        <v>13</v>
      </c>
      <c r="AM139" s="174">
        <v>24</v>
      </c>
      <c r="AN139" s="6">
        <f t="shared" si="229"/>
        <v>13</v>
      </c>
      <c r="AO139" s="6">
        <f t="shared" si="249"/>
        <v>24</v>
      </c>
      <c r="AP139" s="6">
        <f t="shared" si="230"/>
        <v>37</v>
      </c>
      <c r="AQ139" s="6" t="str">
        <f t="shared" si="231"/>
        <v>D</v>
      </c>
      <c r="AR139" s="6">
        <f t="shared" si="232"/>
        <v>1</v>
      </c>
      <c r="AS139" s="6"/>
      <c r="AT139" s="146">
        <v>136</v>
      </c>
      <c r="AU139" s="176">
        <v>19</v>
      </c>
      <c r="AV139" s="176">
        <v>10</v>
      </c>
      <c r="AW139" s="134">
        <f t="shared" si="233"/>
        <v>19</v>
      </c>
      <c r="AX139" s="6">
        <f t="shared" si="234"/>
        <v>10</v>
      </c>
      <c r="AY139" s="6">
        <f t="shared" si="235"/>
        <v>29</v>
      </c>
      <c r="AZ139" s="6" t="str">
        <f t="shared" si="236"/>
        <v>F</v>
      </c>
      <c r="BA139" s="6" t="str">
        <f t="shared" si="237"/>
        <v>F</v>
      </c>
      <c r="BB139" s="6"/>
      <c r="BC139" s="6">
        <v>136</v>
      </c>
      <c r="BD139" s="193">
        <v>12</v>
      </c>
      <c r="BE139" s="193">
        <v>14</v>
      </c>
      <c r="BF139" s="193"/>
      <c r="BG139" s="6">
        <f t="shared" si="238"/>
        <v>12</v>
      </c>
      <c r="BH139" s="6">
        <f t="shared" si="239"/>
        <v>14</v>
      </c>
      <c r="BI139" s="6" t="str">
        <f t="shared" si="240"/>
        <v>Abs.</v>
      </c>
      <c r="BJ139" s="6" t="str">
        <f t="shared" si="241"/>
        <v>Abs.</v>
      </c>
      <c r="BK139" s="6" t="str">
        <f t="shared" si="242"/>
        <v>Abs.</v>
      </c>
      <c r="BL139" s="6" t="str">
        <f t="shared" si="243"/>
        <v>Abs.</v>
      </c>
      <c r="BN139" s="11" t="str">
        <f t="shared" si="244"/>
        <v>যুক্তিবিদ্যা</v>
      </c>
      <c r="BO139" s="195">
        <v>2</v>
      </c>
      <c r="BP139" s="195">
        <v>136</v>
      </c>
      <c r="BQ139" s="113">
        <f t="shared" ref="BQ139:BR139" si="255">IF(BP139="","Abs.",BP139)</f>
        <v>136</v>
      </c>
      <c r="BR139" s="6">
        <f t="shared" si="255"/>
        <v>136</v>
      </c>
      <c r="BS139" s="6" t="str">
        <f t="shared" si="246"/>
        <v>A+</v>
      </c>
      <c r="BT139" s="6">
        <f t="shared" si="247"/>
        <v>5</v>
      </c>
    </row>
    <row r="140" spans="1:72">
      <c r="A140" s="197">
        <v>137</v>
      </c>
      <c r="B140" s="128"/>
      <c r="C140" s="6">
        <v>137</v>
      </c>
      <c r="D140" s="171">
        <v>14</v>
      </c>
      <c r="E140" s="171">
        <v>41</v>
      </c>
      <c r="F140" s="6">
        <f t="shared" si="211"/>
        <v>14</v>
      </c>
      <c r="G140" s="6">
        <f t="shared" si="212"/>
        <v>41</v>
      </c>
      <c r="H140" s="6">
        <f t="shared" si="213"/>
        <v>55</v>
      </c>
      <c r="I140" s="6" t="str">
        <f t="shared" si="214"/>
        <v>B</v>
      </c>
      <c r="J140" s="6">
        <f t="shared" si="215"/>
        <v>3</v>
      </c>
      <c r="K140" s="104"/>
      <c r="L140" s="6">
        <v>137</v>
      </c>
      <c r="M140" s="172">
        <v>25</v>
      </c>
      <c r="N140" s="113">
        <f t="shared" si="216"/>
        <v>25</v>
      </c>
      <c r="O140" s="6">
        <f t="shared" si="217"/>
        <v>25</v>
      </c>
      <c r="P140" s="6" t="str">
        <f t="shared" si="218"/>
        <v>F</v>
      </c>
      <c r="Q140" s="6" t="str">
        <f t="shared" si="219"/>
        <v>F</v>
      </c>
      <c r="R140" s="117"/>
      <c r="S140" s="6">
        <v>137</v>
      </c>
      <c r="T140" s="173">
        <v>17</v>
      </c>
      <c r="U140" s="173">
        <v>25</v>
      </c>
      <c r="V140" s="6">
        <f t="shared" si="220"/>
        <v>17</v>
      </c>
      <c r="W140" s="6">
        <f t="shared" si="248"/>
        <v>25</v>
      </c>
      <c r="X140" s="6">
        <f t="shared" si="221"/>
        <v>42</v>
      </c>
      <c r="Y140" s="6" t="str">
        <f t="shared" si="222"/>
        <v>C</v>
      </c>
      <c r="Z140" s="6">
        <f t="shared" si="223"/>
        <v>2</v>
      </c>
      <c r="AA140" s="6"/>
      <c r="AB140" s="6">
        <v>137</v>
      </c>
      <c r="AC140">
        <v>17</v>
      </c>
      <c r="AD140">
        <v>23</v>
      </c>
      <c r="AE140" s="6">
        <f t="shared" si="224"/>
        <v>17</v>
      </c>
      <c r="AF140" s="6">
        <f t="shared" si="225"/>
        <v>23</v>
      </c>
      <c r="AG140" s="6">
        <f t="shared" si="226"/>
        <v>40</v>
      </c>
      <c r="AH140" s="6" t="str">
        <f t="shared" si="227"/>
        <v>C</v>
      </c>
      <c r="AI140" s="6">
        <f t="shared" si="228"/>
        <v>2</v>
      </c>
      <c r="AJ140" s="6"/>
      <c r="AK140" s="6">
        <v>137</v>
      </c>
      <c r="AL140" s="174">
        <v>18</v>
      </c>
      <c r="AM140" s="174">
        <v>32</v>
      </c>
      <c r="AN140" s="6">
        <f t="shared" si="229"/>
        <v>18</v>
      </c>
      <c r="AO140" s="6">
        <f t="shared" si="249"/>
        <v>32</v>
      </c>
      <c r="AP140" s="6">
        <f t="shared" si="230"/>
        <v>50</v>
      </c>
      <c r="AQ140" s="6" t="str">
        <f t="shared" si="231"/>
        <v>B</v>
      </c>
      <c r="AR140" s="6">
        <f t="shared" si="232"/>
        <v>3</v>
      </c>
      <c r="AS140" s="6"/>
      <c r="AT140" s="146">
        <v>137</v>
      </c>
      <c r="AU140" s="176">
        <v>24</v>
      </c>
      <c r="AV140" s="176">
        <v>36</v>
      </c>
      <c r="AW140" s="134">
        <f t="shared" si="233"/>
        <v>24</v>
      </c>
      <c r="AX140" s="6">
        <f t="shared" si="234"/>
        <v>36</v>
      </c>
      <c r="AY140" s="6">
        <f t="shared" si="235"/>
        <v>60</v>
      </c>
      <c r="AZ140" s="6" t="str">
        <f t="shared" si="236"/>
        <v>A-</v>
      </c>
      <c r="BA140" s="6">
        <f t="shared" si="237"/>
        <v>3.5</v>
      </c>
      <c r="BB140" s="6"/>
      <c r="BC140" s="6">
        <v>137</v>
      </c>
      <c r="BD140" s="193">
        <v>12</v>
      </c>
      <c r="BE140" s="193">
        <v>21</v>
      </c>
      <c r="BF140" s="193">
        <v>15</v>
      </c>
      <c r="BG140" s="6">
        <f t="shared" si="238"/>
        <v>12</v>
      </c>
      <c r="BH140" s="6">
        <f t="shared" si="239"/>
        <v>21</v>
      </c>
      <c r="BI140" s="6">
        <f t="shared" si="240"/>
        <v>15</v>
      </c>
      <c r="BJ140" s="6">
        <f t="shared" si="241"/>
        <v>48</v>
      </c>
      <c r="BK140" s="6" t="str">
        <f t="shared" si="242"/>
        <v>C</v>
      </c>
      <c r="BL140" s="6">
        <f t="shared" si="243"/>
        <v>2</v>
      </c>
      <c r="BN140" s="11" t="str">
        <f t="shared" si="244"/>
        <v>যুক্তিবিদ্যা</v>
      </c>
      <c r="BO140" s="195">
        <v>2</v>
      </c>
      <c r="BP140" s="195">
        <v>137</v>
      </c>
      <c r="BQ140" s="113">
        <f t="shared" ref="BQ140:BR140" si="256">IF(BP140="","Abs.",BP140)</f>
        <v>137</v>
      </c>
      <c r="BR140" s="6">
        <f t="shared" si="256"/>
        <v>137</v>
      </c>
      <c r="BS140" s="6" t="str">
        <f t="shared" si="246"/>
        <v>A+</v>
      </c>
      <c r="BT140" s="6">
        <f t="shared" si="247"/>
        <v>5</v>
      </c>
    </row>
    <row r="141" spans="1:72">
      <c r="A141" s="197">
        <v>138</v>
      </c>
      <c r="B141" s="128"/>
      <c r="C141" s="6">
        <v>138</v>
      </c>
      <c r="D141" s="171">
        <v>9</v>
      </c>
      <c r="E141" s="171">
        <v>17</v>
      </c>
      <c r="F141" s="6">
        <f t="shared" si="211"/>
        <v>9</v>
      </c>
      <c r="G141" s="6">
        <f t="shared" si="212"/>
        <v>17</v>
      </c>
      <c r="H141" s="6">
        <f t="shared" si="213"/>
        <v>26</v>
      </c>
      <c r="I141" s="6" t="str">
        <f t="shared" si="214"/>
        <v>F</v>
      </c>
      <c r="J141" s="6" t="str">
        <f t="shared" si="215"/>
        <v>F</v>
      </c>
      <c r="K141" s="104"/>
      <c r="L141" s="6">
        <v>138</v>
      </c>
      <c r="M141" s="172">
        <v>5</v>
      </c>
      <c r="N141" s="113">
        <f t="shared" si="216"/>
        <v>5</v>
      </c>
      <c r="O141" s="6">
        <f t="shared" si="217"/>
        <v>5</v>
      </c>
      <c r="P141" s="6" t="str">
        <f t="shared" si="218"/>
        <v>F</v>
      </c>
      <c r="Q141" s="6" t="str">
        <f t="shared" si="219"/>
        <v>F</v>
      </c>
      <c r="R141" s="117"/>
      <c r="S141" s="6">
        <v>138</v>
      </c>
      <c r="T141" s="173">
        <v>13</v>
      </c>
      <c r="U141" s="173">
        <v>12</v>
      </c>
      <c r="V141" s="6">
        <f t="shared" si="220"/>
        <v>13</v>
      </c>
      <c r="W141" s="6">
        <f t="shared" si="248"/>
        <v>12</v>
      </c>
      <c r="X141" s="6">
        <f t="shared" si="221"/>
        <v>25</v>
      </c>
      <c r="Y141" s="6" t="str">
        <f t="shared" si="222"/>
        <v>F</v>
      </c>
      <c r="Z141" s="6" t="str">
        <f t="shared" si="223"/>
        <v>F</v>
      </c>
      <c r="AA141" s="6"/>
      <c r="AB141" s="6">
        <v>138</v>
      </c>
      <c r="AC141">
        <v>10</v>
      </c>
      <c r="AD141">
        <v>7</v>
      </c>
      <c r="AE141" s="6">
        <f t="shared" si="224"/>
        <v>10</v>
      </c>
      <c r="AF141" s="6">
        <f t="shared" si="225"/>
        <v>7</v>
      </c>
      <c r="AG141" s="6">
        <f t="shared" si="226"/>
        <v>17</v>
      </c>
      <c r="AH141" s="6" t="str">
        <f t="shared" si="227"/>
        <v>F</v>
      </c>
      <c r="AI141" s="6" t="str">
        <f t="shared" si="228"/>
        <v>F</v>
      </c>
      <c r="AJ141" s="6"/>
      <c r="AK141" s="6">
        <v>138</v>
      </c>
      <c r="AL141" s="174">
        <v>16</v>
      </c>
      <c r="AM141" s="174">
        <v>15</v>
      </c>
      <c r="AN141" s="6">
        <f t="shared" si="229"/>
        <v>16</v>
      </c>
      <c r="AO141" s="6">
        <f t="shared" si="249"/>
        <v>15</v>
      </c>
      <c r="AP141" s="6">
        <f t="shared" si="230"/>
        <v>31</v>
      </c>
      <c r="AQ141" s="6" t="str">
        <f t="shared" si="231"/>
        <v>F</v>
      </c>
      <c r="AR141" s="6" t="str">
        <f t="shared" si="232"/>
        <v>F</v>
      </c>
      <c r="AS141" s="6"/>
      <c r="AT141" s="146">
        <v>138</v>
      </c>
      <c r="AU141" s="176">
        <v>12</v>
      </c>
      <c r="AV141" s="176">
        <v>3</v>
      </c>
      <c r="AW141" s="134">
        <f t="shared" si="233"/>
        <v>12</v>
      </c>
      <c r="AX141" s="6">
        <f t="shared" si="234"/>
        <v>3</v>
      </c>
      <c r="AY141" s="6">
        <f t="shared" si="235"/>
        <v>15</v>
      </c>
      <c r="AZ141" s="6" t="str">
        <f t="shared" si="236"/>
        <v>F</v>
      </c>
      <c r="BA141" s="6" t="str">
        <f t="shared" si="237"/>
        <v>F</v>
      </c>
      <c r="BB141" s="6"/>
      <c r="BC141" s="6">
        <v>138</v>
      </c>
      <c r="BD141" s="193">
        <v>8</v>
      </c>
      <c r="BE141" s="193">
        <v>4</v>
      </c>
      <c r="BF141" s="193"/>
      <c r="BG141" s="6">
        <f t="shared" si="238"/>
        <v>8</v>
      </c>
      <c r="BH141" s="6">
        <f t="shared" si="239"/>
        <v>4</v>
      </c>
      <c r="BI141" s="6" t="str">
        <f t="shared" si="240"/>
        <v>Abs.</v>
      </c>
      <c r="BJ141" s="6" t="str">
        <f t="shared" si="241"/>
        <v>Abs.</v>
      </c>
      <c r="BK141" s="6" t="str">
        <f t="shared" si="242"/>
        <v>Abs.</v>
      </c>
      <c r="BL141" s="6" t="str">
        <f t="shared" si="243"/>
        <v>Abs.</v>
      </c>
      <c r="BN141" s="11" t="str">
        <f t="shared" si="244"/>
        <v>যুক্তিবিদ্যা</v>
      </c>
      <c r="BO141" s="195">
        <v>2</v>
      </c>
      <c r="BP141" s="195">
        <v>138</v>
      </c>
      <c r="BQ141" s="113">
        <f t="shared" ref="BQ141:BR141" si="257">IF(BP141="","Abs.",BP141)</f>
        <v>138</v>
      </c>
      <c r="BR141" s="6">
        <f t="shared" si="257"/>
        <v>138</v>
      </c>
      <c r="BS141" s="6" t="str">
        <f t="shared" si="246"/>
        <v>A+</v>
      </c>
      <c r="BT141" s="6">
        <f t="shared" si="247"/>
        <v>5</v>
      </c>
    </row>
    <row r="142" spans="1:72">
      <c r="A142" s="197">
        <v>139</v>
      </c>
      <c r="B142" s="128"/>
      <c r="C142" s="6">
        <v>139</v>
      </c>
      <c r="D142" s="171">
        <v>13</v>
      </c>
      <c r="E142" s="171">
        <v>39</v>
      </c>
      <c r="F142" s="6">
        <f t="shared" si="211"/>
        <v>13</v>
      </c>
      <c r="G142" s="6">
        <f t="shared" si="212"/>
        <v>39</v>
      </c>
      <c r="H142" s="6">
        <f t="shared" si="213"/>
        <v>52</v>
      </c>
      <c r="I142" s="6" t="str">
        <f t="shared" si="214"/>
        <v>B</v>
      </c>
      <c r="J142" s="6">
        <f t="shared" si="215"/>
        <v>3</v>
      </c>
      <c r="K142" s="104"/>
      <c r="L142" s="6">
        <v>139</v>
      </c>
      <c r="M142" s="172">
        <v>18</v>
      </c>
      <c r="N142" s="113">
        <f t="shared" si="216"/>
        <v>18</v>
      </c>
      <c r="O142" s="6">
        <f t="shared" si="217"/>
        <v>18</v>
      </c>
      <c r="P142" s="6" t="str">
        <f t="shared" si="218"/>
        <v>F</v>
      </c>
      <c r="Q142" s="6" t="str">
        <f t="shared" si="219"/>
        <v>F</v>
      </c>
      <c r="R142" s="117"/>
      <c r="S142" s="6">
        <v>139</v>
      </c>
      <c r="T142" s="173">
        <v>9</v>
      </c>
      <c r="U142" s="173">
        <v>19</v>
      </c>
      <c r="V142" s="6">
        <f t="shared" si="220"/>
        <v>9</v>
      </c>
      <c r="W142" s="6">
        <f t="shared" si="248"/>
        <v>19</v>
      </c>
      <c r="X142" s="6">
        <f t="shared" si="221"/>
        <v>28</v>
      </c>
      <c r="Y142" s="6" t="str">
        <f t="shared" si="222"/>
        <v>F</v>
      </c>
      <c r="Z142" s="6" t="str">
        <f t="shared" si="223"/>
        <v>F</v>
      </c>
      <c r="AA142" s="6"/>
      <c r="AB142" s="6">
        <v>139</v>
      </c>
      <c r="AC142">
        <v>13</v>
      </c>
      <c r="AD142">
        <v>23</v>
      </c>
      <c r="AE142" s="6">
        <f t="shared" si="224"/>
        <v>13</v>
      </c>
      <c r="AF142" s="6">
        <f t="shared" si="225"/>
        <v>23</v>
      </c>
      <c r="AG142" s="6">
        <f t="shared" si="226"/>
        <v>36</v>
      </c>
      <c r="AH142" s="6" t="str">
        <f t="shared" si="227"/>
        <v>D</v>
      </c>
      <c r="AI142" s="6">
        <f t="shared" si="228"/>
        <v>1</v>
      </c>
      <c r="AJ142" s="6"/>
      <c r="AK142" s="6">
        <v>139</v>
      </c>
      <c r="AL142" s="174">
        <v>12</v>
      </c>
      <c r="AM142" s="174">
        <v>30</v>
      </c>
      <c r="AN142" s="6">
        <f t="shared" si="229"/>
        <v>12</v>
      </c>
      <c r="AO142" s="6">
        <f t="shared" si="249"/>
        <v>30</v>
      </c>
      <c r="AP142" s="6">
        <f t="shared" si="230"/>
        <v>42</v>
      </c>
      <c r="AQ142" s="6" t="str">
        <f t="shared" si="231"/>
        <v>C</v>
      </c>
      <c r="AR142" s="6">
        <f t="shared" si="232"/>
        <v>2</v>
      </c>
      <c r="AS142" s="6"/>
      <c r="AT142" s="146">
        <v>139</v>
      </c>
      <c r="AU142" s="176">
        <v>13</v>
      </c>
      <c r="AV142" s="176">
        <v>10</v>
      </c>
      <c r="AW142" s="134">
        <f t="shared" si="233"/>
        <v>13</v>
      </c>
      <c r="AX142" s="6">
        <f t="shared" si="234"/>
        <v>10</v>
      </c>
      <c r="AY142" s="6">
        <f t="shared" si="235"/>
        <v>23</v>
      </c>
      <c r="AZ142" s="6" t="str">
        <f t="shared" si="236"/>
        <v>F</v>
      </c>
      <c r="BA142" s="6" t="str">
        <f t="shared" si="237"/>
        <v>F</v>
      </c>
      <c r="BB142" s="6"/>
      <c r="BC142" s="6">
        <v>139</v>
      </c>
      <c r="BD142" s="193">
        <v>10</v>
      </c>
      <c r="BE142" s="193">
        <v>21</v>
      </c>
      <c r="BF142" s="193">
        <v>18</v>
      </c>
      <c r="BG142" s="6">
        <f t="shared" si="238"/>
        <v>10</v>
      </c>
      <c r="BH142" s="6">
        <f t="shared" si="239"/>
        <v>21</v>
      </c>
      <c r="BI142" s="6">
        <f t="shared" si="240"/>
        <v>18</v>
      </c>
      <c r="BJ142" s="6">
        <f t="shared" si="241"/>
        <v>49</v>
      </c>
      <c r="BK142" s="6" t="str">
        <f t="shared" si="242"/>
        <v>C</v>
      </c>
      <c r="BL142" s="6">
        <f t="shared" si="243"/>
        <v>2</v>
      </c>
      <c r="BN142" s="11" t="str">
        <f t="shared" si="244"/>
        <v>যুক্তিবিদ্যা</v>
      </c>
      <c r="BO142" s="195">
        <v>2</v>
      </c>
      <c r="BP142" s="195">
        <v>139</v>
      </c>
      <c r="BQ142" s="113">
        <f t="shared" ref="BQ142:BR142" si="258">IF(BP142="","Abs.",BP142)</f>
        <v>139</v>
      </c>
      <c r="BR142" s="6">
        <f t="shared" si="258"/>
        <v>139</v>
      </c>
      <c r="BS142" s="6" t="str">
        <f t="shared" si="246"/>
        <v>A+</v>
      </c>
      <c r="BT142" s="6">
        <f t="shared" si="247"/>
        <v>5</v>
      </c>
    </row>
    <row r="143" spans="1:72">
      <c r="A143" s="197">
        <v>140</v>
      </c>
      <c r="B143" s="128"/>
      <c r="C143" s="6">
        <v>140</v>
      </c>
      <c r="D143" s="171">
        <v>14</v>
      </c>
      <c r="E143" s="171">
        <v>48</v>
      </c>
      <c r="F143" s="6">
        <f t="shared" si="211"/>
        <v>14</v>
      </c>
      <c r="G143" s="6">
        <f t="shared" si="212"/>
        <v>48</v>
      </c>
      <c r="H143" s="6">
        <f t="shared" si="213"/>
        <v>62</v>
      </c>
      <c r="I143" s="6" t="str">
        <f t="shared" si="214"/>
        <v>A-</v>
      </c>
      <c r="J143" s="6">
        <f t="shared" si="215"/>
        <v>3.5</v>
      </c>
      <c r="K143" s="104"/>
      <c r="L143" s="6">
        <v>140</v>
      </c>
      <c r="M143" s="172">
        <v>13</v>
      </c>
      <c r="N143" s="113">
        <f t="shared" si="216"/>
        <v>13</v>
      </c>
      <c r="O143" s="6">
        <f t="shared" si="217"/>
        <v>13</v>
      </c>
      <c r="P143" s="6" t="str">
        <f t="shared" si="218"/>
        <v>F</v>
      </c>
      <c r="Q143" s="6" t="str">
        <f t="shared" si="219"/>
        <v>F</v>
      </c>
      <c r="R143" s="117"/>
      <c r="S143" s="6">
        <v>140</v>
      </c>
      <c r="T143" s="173">
        <v>10</v>
      </c>
      <c r="U143" s="173">
        <v>23</v>
      </c>
      <c r="V143" s="6">
        <f t="shared" si="220"/>
        <v>10</v>
      </c>
      <c r="W143" s="6">
        <f t="shared" si="248"/>
        <v>23</v>
      </c>
      <c r="X143" s="6">
        <f t="shared" si="221"/>
        <v>33</v>
      </c>
      <c r="Y143" s="6" t="str">
        <f t="shared" si="222"/>
        <v>D</v>
      </c>
      <c r="Z143" s="6">
        <f t="shared" si="223"/>
        <v>1</v>
      </c>
      <c r="AA143" s="6"/>
      <c r="AB143" s="6">
        <v>140</v>
      </c>
      <c r="AC143">
        <v>13</v>
      </c>
      <c r="AD143">
        <v>16</v>
      </c>
      <c r="AE143" s="6">
        <f t="shared" si="224"/>
        <v>13</v>
      </c>
      <c r="AF143" s="6">
        <f t="shared" si="225"/>
        <v>16</v>
      </c>
      <c r="AG143" s="6">
        <f t="shared" si="226"/>
        <v>29</v>
      </c>
      <c r="AH143" s="6" t="str">
        <f t="shared" si="227"/>
        <v>F</v>
      </c>
      <c r="AI143" s="6" t="str">
        <f t="shared" si="228"/>
        <v>F</v>
      </c>
      <c r="AJ143" s="6"/>
      <c r="AK143" s="6">
        <v>140</v>
      </c>
      <c r="AL143" s="174">
        <v>16</v>
      </c>
      <c r="AM143" s="174">
        <v>30</v>
      </c>
      <c r="AN143" s="6">
        <f t="shared" si="229"/>
        <v>16</v>
      </c>
      <c r="AO143" s="6">
        <f t="shared" si="249"/>
        <v>30</v>
      </c>
      <c r="AP143" s="6">
        <f t="shared" si="230"/>
        <v>46</v>
      </c>
      <c r="AQ143" s="6" t="str">
        <f t="shared" si="231"/>
        <v>C</v>
      </c>
      <c r="AR143" s="6">
        <f t="shared" si="232"/>
        <v>2</v>
      </c>
      <c r="AS143" s="6"/>
      <c r="AT143" s="146">
        <v>140</v>
      </c>
      <c r="AU143" s="176">
        <v>12</v>
      </c>
      <c r="AV143" s="176">
        <v>10</v>
      </c>
      <c r="AW143" s="134">
        <f t="shared" si="233"/>
        <v>12</v>
      </c>
      <c r="AX143" s="6">
        <f t="shared" si="234"/>
        <v>10</v>
      </c>
      <c r="AY143" s="6">
        <f t="shared" si="235"/>
        <v>22</v>
      </c>
      <c r="AZ143" s="6" t="str">
        <f t="shared" si="236"/>
        <v>F</v>
      </c>
      <c r="BA143" s="6" t="str">
        <f t="shared" si="237"/>
        <v>F</v>
      </c>
      <c r="BB143" s="6"/>
      <c r="BC143" s="6">
        <v>140</v>
      </c>
      <c r="BD143" s="193">
        <v>8</v>
      </c>
      <c r="BE143" s="193">
        <v>9</v>
      </c>
      <c r="BF143" s="193">
        <v>17</v>
      </c>
      <c r="BG143" s="6">
        <f t="shared" si="238"/>
        <v>8</v>
      </c>
      <c r="BH143" s="6">
        <f t="shared" si="239"/>
        <v>9</v>
      </c>
      <c r="BI143" s="6">
        <f t="shared" si="240"/>
        <v>17</v>
      </c>
      <c r="BJ143" s="6">
        <f t="shared" si="241"/>
        <v>34</v>
      </c>
      <c r="BK143" s="6" t="str">
        <f t="shared" si="242"/>
        <v>F</v>
      </c>
      <c r="BL143" s="6" t="str">
        <f t="shared" si="243"/>
        <v>F</v>
      </c>
      <c r="BN143" s="11" t="str">
        <f t="shared" si="244"/>
        <v>যুক্তিবিদ্যা</v>
      </c>
      <c r="BO143" s="195">
        <v>2</v>
      </c>
      <c r="BP143" s="195">
        <v>140</v>
      </c>
      <c r="BQ143" s="113">
        <f t="shared" ref="BQ143:BR143" si="259">IF(BP143="","Abs.",BP143)</f>
        <v>140</v>
      </c>
      <c r="BR143" s="6">
        <f t="shared" si="259"/>
        <v>140</v>
      </c>
      <c r="BS143" s="6" t="str">
        <f t="shared" si="246"/>
        <v>A+</v>
      </c>
      <c r="BT143" s="6">
        <f t="shared" si="247"/>
        <v>5</v>
      </c>
    </row>
    <row r="144" spans="1:72">
      <c r="A144" s="197">
        <v>141</v>
      </c>
      <c r="B144" s="128"/>
      <c r="C144" s="6">
        <v>141</v>
      </c>
      <c r="D144" s="171">
        <v>13</v>
      </c>
      <c r="E144" s="171">
        <v>46</v>
      </c>
      <c r="F144" s="6">
        <f t="shared" si="211"/>
        <v>13</v>
      </c>
      <c r="G144" s="6">
        <f t="shared" si="212"/>
        <v>46</v>
      </c>
      <c r="H144" s="6">
        <f t="shared" si="213"/>
        <v>59</v>
      </c>
      <c r="I144" s="6" t="str">
        <f t="shared" si="214"/>
        <v>B</v>
      </c>
      <c r="J144" s="6">
        <f t="shared" si="215"/>
        <v>3</v>
      </c>
      <c r="K144" s="104"/>
      <c r="L144" s="6">
        <v>141</v>
      </c>
      <c r="M144" s="172">
        <v>34</v>
      </c>
      <c r="N144" s="113">
        <f t="shared" si="216"/>
        <v>34</v>
      </c>
      <c r="O144" s="6">
        <f t="shared" si="217"/>
        <v>34</v>
      </c>
      <c r="P144" s="6" t="str">
        <f t="shared" si="218"/>
        <v>D</v>
      </c>
      <c r="Q144" s="6">
        <f t="shared" si="219"/>
        <v>1</v>
      </c>
      <c r="R144" s="117"/>
      <c r="S144" s="6">
        <v>141</v>
      </c>
      <c r="T144" s="173">
        <v>18</v>
      </c>
      <c r="U144" s="173">
        <v>18</v>
      </c>
      <c r="V144" s="6">
        <f t="shared" si="220"/>
        <v>18</v>
      </c>
      <c r="W144" s="6">
        <f t="shared" si="248"/>
        <v>18</v>
      </c>
      <c r="X144" s="6">
        <f t="shared" si="221"/>
        <v>36</v>
      </c>
      <c r="Y144" s="6" t="str">
        <f t="shared" si="222"/>
        <v>F</v>
      </c>
      <c r="Z144" s="6" t="str">
        <f t="shared" si="223"/>
        <v>F</v>
      </c>
      <c r="AA144" s="6"/>
      <c r="AB144" s="6">
        <v>141</v>
      </c>
      <c r="AC144">
        <v>18</v>
      </c>
      <c r="AD144">
        <v>26</v>
      </c>
      <c r="AE144" s="6">
        <f t="shared" si="224"/>
        <v>18</v>
      </c>
      <c r="AF144" s="6">
        <f t="shared" si="225"/>
        <v>26</v>
      </c>
      <c r="AG144" s="6">
        <f t="shared" si="226"/>
        <v>44</v>
      </c>
      <c r="AH144" s="6" t="str">
        <f t="shared" si="227"/>
        <v>C</v>
      </c>
      <c r="AI144" s="6">
        <f t="shared" si="228"/>
        <v>2</v>
      </c>
      <c r="AJ144" s="6"/>
      <c r="AK144" s="6">
        <v>141</v>
      </c>
      <c r="AL144" s="174">
        <v>13</v>
      </c>
      <c r="AM144" s="174">
        <v>31</v>
      </c>
      <c r="AN144" s="6">
        <f t="shared" si="229"/>
        <v>13</v>
      </c>
      <c r="AO144" s="6">
        <f t="shared" si="249"/>
        <v>31</v>
      </c>
      <c r="AP144" s="6">
        <f t="shared" si="230"/>
        <v>44</v>
      </c>
      <c r="AQ144" s="6" t="str">
        <f t="shared" si="231"/>
        <v>C</v>
      </c>
      <c r="AR144" s="6">
        <f t="shared" si="232"/>
        <v>2</v>
      </c>
      <c r="AS144" s="6"/>
      <c r="AT144" s="146">
        <v>141</v>
      </c>
      <c r="AU144" s="176">
        <v>18</v>
      </c>
      <c r="AV144" s="176">
        <v>29</v>
      </c>
      <c r="AW144" s="134">
        <f t="shared" si="233"/>
        <v>18</v>
      </c>
      <c r="AX144" s="6">
        <f t="shared" si="234"/>
        <v>29</v>
      </c>
      <c r="AY144" s="6">
        <f t="shared" si="235"/>
        <v>47</v>
      </c>
      <c r="AZ144" s="6" t="str">
        <f t="shared" si="236"/>
        <v>C</v>
      </c>
      <c r="BA144" s="6">
        <f t="shared" si="237"/>
        <v>2</v>
      </c>
      <c r="BB144" s="6"/>
      <c r="BC144" s="6">
        <v>141</v>
      </c>
      <c r="BD144" s="193">
        <v>8</v>
      </c>
      <c r="BE144" s="193">
        <v>22</v>
      </c>
      <c r="BF144" s="193">
        <v>17</v>
      </c>
      <c r="BG144" s="6">
        <f t="shared" si="238"/>
        <v>8</v>
      </c>
      <c r="BH144" s="6">
        <f t="shared" si="239"/>
        <v>22</v>
      </c>
      <c r="BI144" s="6">
        <f t="shared" si="240"/>
        <v>17</v>
      </c>
      <c r="BJ144" s="6">
        <f t="shared" si="241"/>
        <v>47</v>
      </c>
      <c r="BK144" s="6" t="str">
        <f t="shared" si="242"/>
        <v>C</v>
      </c>
      <c r="BL144" s="6">
        <f t="shared" si="243"/>
        <v>2</v>
      </c>
      <c r="BN144" s="11" t="str">
        <f t="shared" si="244"/>
        <v>যুক্তিবিদ্যা</v>
      </c>
      <c r="BO144" s="195">
        <v>2</v>
      </c>
      <c r="BP144" s="195">
        <v>141</v>
      </c>
      <c r="BQ144" s="113">
        <f t="shared" ref="BQ144:BR144" si="260">IF(BP144="","Abs.",BP144)</f>
        <v>141</v>
      </c>
      <c r="BR144" s="6">
        <f t="shared" si="260"/>
        <v>141</v>
      </c>
      <c r="BS144" s="6" t="str">
        <f t="shared" si="246"/>
        <v>A+</v>
      </c>
      <c r="BT144" s="6">
        <f t="shared" si="247"/>
        <v>5</v>
      </c>
    </row>
    <row r="145" spans="1:72">
      <c r="A145" s="197">
        <v>142</v>
      </c>
      <c r="B145" s="128"/>
      <c r="C145" s="6">
        <v>142</v>
      </c>
      <c r="D145" s="171">
        <v>9</v>
      </c>
      <c r="E145" s="171">
        <v>24</v>
      </c>
      <c r="F145" s="6">
        <f t="shared" si="211"/>
        <v>9</v>
      </c>
      <c r="G145" s="6">
        <f t="shared" si="212"/>
        <v>24</v>
      </c>
      <c r="H145" s="6">
        <f t="shared" si="213"/>
        <v>33</v>
      </c>
      <c r="I145" s="6" t="str">
        <f t="shared" si="214"/>
        <v>F</v>
      </c>
      <c r="J145" s="6" t="str">
        <f t="shared" si="215"/>
        <v>F</v>
      </c>
      <c r="K145" s="104"/>
      <c r="L145" s="6">
        <v>142</v>
      </c>
      <c r="M145" s="172">
        <v>2</v>
      </c>
      <c r="N145" s="113">
        <f t="shared" si="216"/>
        <v>2</v>
      </c>
      <c r="O145" s="6">
        <f t="shared" si="217"/>
        <v>2</v>
      </c>
      <c r="P145" s="6" t="str">
        <f t="shared" si="218"/>
        <v>F</v>
      </c>
      <c r="Q145" s="6" t="str">
        <f t="shared" si="219"/>
        <v>F</v>
      </c>
      <c r="R145" s="117"/>
      <c r="S145" s="6">
        <v>142</v>
      </c>
      <c r="T145" s="173">
        <v>9</v>
      </c>
      <c r="U145" s="173">
        <v>13</v>
      </c>
      <c r="V145" s="6">
        <f t="shared" si="220"/>
        <v>9</v>
      </c>
      <c r="W145" s="6">
        <f t="shared" si="248"/>
        <v>13</v>
      </c>
      <c r="X145" s="6">
        <f t="shared" si="221"/>
        <v>22</v>
      </c>
      <c r="Y145" s="6" t="str">
        <f t="shared" si="222"/>
        <v>F</v>
      </c>
      <c r="Z145" s="6" t="str">
        <f t="shared" si="223"/>
        <v>F</v>
      </c>
      <c r="AA145" s="6"/>
      <c r="AB145" s="6">
        <v>142</v>
      </c>
      <c r="AC145">
        <v>16</v>
      </c>
      <c r="AD145">
        <v>16</v>
      </c>
      <c r="AE145" s="6">
        <f t="shared" si="224"/>
        <v>16</v>
      </c>
      <c r="AF145" s="6">
        <f t="shared" si="225"/>
        <v>16</v>
      </c>
      <c r="AG145" s="6">
        <f t="shared" si="226"/>
        <v>32</v>
      </c>
      <c r="AH145" s="6" t="str">
        <f t="shared" si="227"/>
        <v>F</v>
      </c>
      <c r="AI145" s="6" t="str">
        <f t="shared" si="228"/>
        <v>F</v>
      </c>
      <c r="AJ145" s="6"/>
      <c r="AK145" s="6">
        <v>142</v>
      </c>
      <c r="AL145" s="174">
        <v>16</v>
      </c>
      <c r="AM145" s="174">
        <v>4</v>
      </c>
      <c r="AN145" s="6">
        <f t="shared" si="229"/>
        <v>16</v>
      </c>
      <c r="AO145" s="6">
        <f t="shared" si="249"/>
        <v>4</v>
      </c>
      <c r="AP145" s="6">
        <f t="shared" si="230"/>
        <v>20</v>
      </c>
      <c r="AQ145" s="6" t="str">
        <f t="shared" si="231"/>
        <v>F</v>
      </c>
      <c r="AR145" s="6" t="str">
        <f t="shared" si="232"/>
        <v>F</v>
      </c>
      <c r="AS145" s="6"/>
      <c r="AT145" s="146">
        <v>142</v>
      </c>
      <c r="AU145" s="176">
        <v>17</v>
      </c>
      <c r="AV145" s="176">
        <v>0</v>
      </c>
      <c r="AW145" s="134">
        <f t="shared" si="233"/>
        <v>17</v>
      </c>
      <c r="AX145" s="6">
        <f t="shared" si="234"/>
        <v>0</v>
      </c>
      <c r="AY145" s="6">
        <f t="shared" si="235"/>
        <v>17</v>
      </c>
      <c r="AZ145" s="6" t="str">
        <f t="shared" si="236"/>
        <v>F</v>
      </c>
      <c r="BA145" s="6" t="str">
        <f t="shared" si="237"/>
        <v>F</v>
      </c>
      <c r="BB145" s="6"/>
      <c r="BC145" s="6">
        <v>142</v>
      </c>
      <c r="BD145" s="193">
        <v>9</v>
      </c>
      <c r="BE145" s="193">
        <v>13</v>
      </c>
      <c r="BF145" s="193">
        <v>15</v>
      </c>
      <c r="BG145" s="6">
        <f t="shared" si="238"/>
        <v>9</v>
      </c>
      <c r="BH145" s="6">
        <f t="shared" si="239"/>
        <v>13</v>
      </c>
      <c r="BI145" s="6">
        <f t="shared" si="240"/>
        <v>15</v>
      </c>
      <c r="BJ145" s="6">
        <f t="shared" si="241"/>
        <v>37</v>
      </c>
      <c r="BK145" s="6" t="str">
        <f t="shared" si="242"/>
        <v>F</v>
      </c>
      <c r="BL145" s="6" t="str">
        <f t="shared" si="243"/>
        <v>F</v>
      </c>
      <c r="BN145" s="11" t="str">
        <f t="shared" si="244"/>
        <v>যুক্তিবিদ্যা</v>
      </c>
      <c r="BO145" s="195">
        <v>2</v>
      </c>
      <c r="BP145" s="195">
        <v>142</v>
      </c>
      <c r="BQ145" s="113">
        <f t="shared" ref="BQ145:BR145" si="261">IF(BP145="","Abs.",BP145)</f>
        <v>142</v>
      </c>
      <c r="BR145" s="6">
        <f t="shared" si="261"/>
        <v>142</v>
      </c>
      <c r="BS145" s="6" t="str">
        <f t="shared" si="246"/>
        <v>A+</v>
      </c>
      <c r="BT145" s="6">
        <f t="shared" si="247"/>
        <v>5</v>
      </c>
    </row>
    <row r="146" spans="1:72">
      <c r="A146" s="197">
        <v>143</v>
      </c>
      <c r="B146" s="128"/>
      <c r="C146" s="6">
        <v>143</v>
      </c>
      <c r="D146" s="171">
        <v>11</v>
      </c>
      <c r="E146" s="171">
        <v>56</v>
      </c>
      <c r="F146" s="6">
        <f t="shared" si="211"/>
        <v>11</v>
      </c>
      <c r="G146" s="6">
        <f t="shared" si="212"/>
        <v>56</v>
      </c>
      <c r="H146" s="6">
        <f t="shared" si="213"/>
        <v>67</v>
      </c>
      <c r="I146" s="6" t="str">
        <f t="shared" si="214"/>
        <v>A-</v>
      </c>
      <c r="J146" s="6">
        <f t="shared" si="215"/>
        <v>3.5</v>
      </c>
      <c r="K146" s="104"/>
      <c r="L146" s="6">
        <v>143</v>
      </c>
      <c r="M146" s="172">
        <v>51</v>
      </c>
      <c r="N146" s="113">
        <f t="shared" si="216"/>
        <v>51</v>
      </c>
      <c r="O146" s="6">
        <f t="shared" si="217"/>
        <v>51</v>
      </c>
      <c r="P146" s="6" t="str">
        <f t="shared" si="218"/>
        <v>B</v>
      </c>
      <c r="Q146" s="6">
        <f t="shared" si="219"/>
        <v>3</v>
      </c>
      <c r="R146" s="117"/>
      <c r="S146" s="6">
        <v>143</v>
      </c>
      <c r="T146" s="173">
        <v>14</v>
      </c>
      <c r="U146" s="173">
        <v>40</v>
      </c>
      <c r="V146" s="6">
        <f t="shared" si="220"/>
        <v>14</v>
      </c>
      <c r="W146" s="6">
        <f t="shared" si="248"/>
        <v>40</v>
      </c>
      <c r="X146" s="6">
        <f t="shared" si="221"/>
        <v>54</v>
      </c>
      <c r="Y146" s="6" t="str">
        <f t="shared" si="222"/>
        <v>B</v>
      </c>
      <c r="Z146" s="6">
        <f t="shared" ref="Z146:Z180" si="262">IF(Y146="N/A","N/A",IF(T146="","Abs.",IF(U146="","Abs.",IF(V146&lt;13,"F",IF(V146="","Abs.",IF(W146&lt;20,"F",IF(X146&lt;=39,1,IF(X146&lt;=49,2,IF(X146&lt;=59,3,IF(X146&lt;=69,3.5,IF(X146&lt;=79,4,IF(X146&gt;=80,5))))))))))))</f>
        <v>3</v>
      </c>
      <c r="AA146" s="6"/>
      <c r="AB146" s="6">
        <v>143</v>
      </c>
      <c r="AC146">
        <v>22</v>
      </c>
      <c r="AD146">
        <v>23</v>
      </c>
      <c r="AE146" s="6">
        <f t="shared" si="224"/>
        <v>22</v>
      </c>
      <c r="AF146" s="6">
        <f t="shared" si="225"/>
        <v>23</v>
      </c>
      <c r="AG146" s="6">
        <f t="shared" si="226"/>
        <v>45</v>
      </c>
      <c r="AH146" s="6" t="str">
        <f t="shared" si="227"/>
        <v>C</v>
      </c>
      <c r="AI146" s="6">
        <f t="shared" si="228"/>
        <v>2</v>
      </c>
      <c r="AJ146" s="6"/>
      <c r="AK146" s="6">
        <v>143</v>
      </c>
      <c r="AL146" s="174">
        <v>17</v>
      </c>
      <c r="AM146" s="174">
        <v>53</v>
      </c>
      <c r="AN146" s="6">
        <f t="shared" si="229"/>
        <v>17</v>
      </c>
      <c r="AO146" s="6">
        <f t="shared" si="249"/>
        <v>53</v>
      </c>
      <c r="AP146" s="6">
        <f t="shared" si="230"/>
        <v>70</v>
      </c>
      <c r="AQ146" s="6" t="str">
        <f t="shared" si="231"/>
        <v>A</v>
      </c>
      <c r="AR146" s="6">
        <f t="shared" si="232"/>
        <v>4</v>
      </c>
      <c r="AS146" s="6"/>
      <c r="AT146" s="146">
        <v>143</v>
      </c>
      <c r="AU146" s="176">
        <v>23</v>
      </c>
      <c r="AV146" s="176">
        <v>46</v>
      </c>
      <c r="AW146" s="134">
        <f t="shared" si="233"/>
        <v>23</v>
      </c>
      <c r="AX146" s="6">
        <f t="shared" si="234"/>
        <v>46</v>
      </c>
      <c r="AY146" s="6">
        <f t="shared" si="235"/>
        <v>69</v>
      </c>
      <c r="AZ146" s="6" t="str">
        <f t="shared" si="236"/>
        <v>A-</v>
      </c>
      <c r="BA146" s="6">
        <f t="shared" si="237"/>
        <v>3.5</v>
      </c>
      <c r="BB146" s="6"/>
      <c r="BC146" s="6">
        <v>143</v>
      </c>
      <c r="BD146" s="193">
        <v>13</v>
      </c>
      <c r="BE146" s="193">
        <v>21</v>
      </c>
      <c r="BF146" s="193">
        <v>15</v>
      </c>
      <c r="BG146" s="6">
        <f t="shared" si="238"/>
        <v>13</v>
      </c>
      <c r="BH146" s="6">
        <f t="shared" si="239"/>
        <v>21</v>
      </c>
      <c r="BI146" s="6">
        <f t="shared" si="240"/>
        <v>15</v>
      </c>
      <c r="BJ146" s="6">
        <f t="shared" si="241"/>
        <v>49</v>
      </c>
      <c r="BK146" s="6" t="str">
        <f t="shared" si="242"/>
        <v>C</v>
      </c>
      <c r="BL146" s="6">
        <f t="shared" si="243"/>
        <v>2</v>
      </c>
      <c r="BN146" s="11" t="str">
        <f t="shared" si="244"/>
        <v>যুক্তিবিদ্যা</v>
      </c>
      <c r="BO146" s="195">
        <v>2</v>
      </c>
      <c r="BP146" s="195">
        <v>143</v>
      </c>
      <c r="BQ146" s="113">
        <f t="shared" ref="BQ146:BR146" si="263">IF(BP146="","Abs.",BP146)</f>
        <v>143</v>
      </c>
      <c r="BR146" s="6">
        <f t="shared" si="263"/>
        <v>143</v>
      </c>
      <c r="BS146" s="6" t="str">
        <f t="shared" si="246"/>
        <v>A+</v>
      </c>
      <c r="BT146" s="6">
        <f t="shared" si="247"/>
        <v>5</v>
      </c>
    </row>
    <row r="147" spans="1:72">
      <c r="A147" s="197">
        <v>144</v>
      </c>
      <c r="B147" s="128"/>
      <c r="C147" s="6">
        <v>144</v>
      </c>
      <c r="D147" s="171">
        <v>10</v>
      </c>
      <c r="E147" s="171">
        <v>55</v>
      </c>
      <c r="F147" s="6">
        <f t="shared" si="211"/>
        <v>10</v>
      </c>
      <c r="G147" s="6">
        <f t="shared" si="212"/>
        <v>55</v>
      </c>
      <c r="H147" s="6">
        <f t="shared" si="213"/>
        <v>65</v>
      </c>
      <c r="I147" s="6" t="str">
        <f t="shared" si="214"/>
        <v>A-</v>
      </c>
      <c r="J147" s="6">
        <f t="shared" si="215"/>
        <v>3.5</v>
      </c>
      <c r="K147" s="104"/>
      <c r="L147" s="6">
        <v>144</v>
      </c>
      <c r="M147" s="172">
        <v>47</v>
      </c>
      <c r="N147" s="113">
        <f t="shared" si="216"/>
        <v>47</v>
      </c>
      <c r="O147" s="6">
        <f t="shared" si="217"/>
        <v>47</v>
      </c>
      <c r="P147" s="6" t="str">
        <f t="shared" si="218"/>
        <v>C</v>
      </c>
      <c r="Q147" s="6">
        <f t="shared" si="219"/>
        <v>2</v>
      </c>
      <c r="R147" s="117"/>
      <c r="S147" s="6">
        <v>144</v>
      </c>
      <c r="T147" s="173">
        <v>14</v>
      </c>
      <c r="U147" s="173">
        <v>45</v>
      </c>
      <c r="V147" s="6">
        <f t="shared" si="220"/>
        <v>14</v>
      </c>
      <c r="W147" s="6">
        <f t="shared" si="248"/>
        <v>45</v>
      </c>
      <c r="X147" s="6">
        <f t="shared" si="221"/>
        <v>59</v>
      </c>
      <c r="Y147" s="6" t="str">
        <f t="shared" si="222"/>
        <v>B</v>
      </c>
      <c r="Z147" s="6">
        <f t="shared" si="262"/>
        <v>3</v>
      </c>
      <c r="AA147" s="6"/>
      <c r="AB147" s="6">
        <v>144</v>
      </c>
      <c r="AC147">
        <v>22</v>
      </c>
      <c r="AD147">
        <v>40</v>
      </c>
      <c r="AE147" s="6">
        <f t="shared" si="224"/>
        <v>22</v>
      </c>
      <c r="AF147" s="6">
        <f t="shared" si="225"/>
        <v>40</v>
      </c>
      <c r="AG147" s="6">
        <f t="shared" si="226"/>
        <v>62</v>
      </c>
      <c r="AH147" s="6" t="str">
        <f t="shared" si="227"/>
        <v>A-</v>
      </c>
      <c r="AI147" s="6">
        <f t="shared" si="228"/>
        <v>3.5</v>
      </c>
      <c r="AJ147" s="6"/>
      <c r="AK147" s="6">
        <v>144</v>
      </c>
      <c r="AL147" s="174">
        <v>18</v>
      </c>
      <c r="AM147" s="174">
        <v>51</v>
      </c>
      <c r="AN147" s="6">
        <f t="shared" si="229"/>
        <v>18</v>
      </c>
      <c r="AO147" s="6">
        <f t="shared" si="249"/>
        <v>51</v>
      </c>
      <c r="AP147" s="6">
        <f t="shared" si="230"/>
        <v>69</v>
      </c>
      <c r="AQ147" s="6" t="str">
        <f t="shared" si="231"/>
        <v>A-</v>
      </c>
      <c r="AR147" s="6">
        <f t="shared" si="232"/>
        <v>3.5</v>
      </c>
      <c r="AS147" s="6"/>
      <c r="AT147" s="146">
        <v>144</v>
      </c>
      <c r="AU147" s="176">
        <v>21</v>
      </c>
      <c r="AV147" s="176">
        <v>47</v>
      </c>
      <c r="AW147" s="134">
        <f t="shared" si="233"/>
        <v>21</v>
      </c>
      <c r="AX147" s="6">
        <f t="shared" si="234"/>
        <v>47</v>
      </c>
      <c r="AY147" s="6">
        <f t="shared" si="235"/>
        <v>68</v>
      </c>
      <c r="AZ147" s="6" t="str">
        <f t="shared" si="236"/>
        <v>A-</v>
      </c>
      <c r="BA147" s="6">
        <f t="shared" si="237"/>
        <v>3.5</v>
      </c>
      <c r="BB147" s="6"/>
      <c r="BC147" s="6">
        <v>144</v>
      </c>
      <c r="BD147" s="193">
        <v>13</v>
      </c>
      <c r="BE147" s="193">
        <v>21</v>
      </c>
      <c r="BF147" s="193">
        <v>18</v>
      </c>
      <c r="BG147" s="6">
        <f t="shared" si="238"/>
        <v>13</v>
      </c>
      <c r="BH147" s="6">
        <f t="shared" si="239"/>
        <v>21</v>
      </c>
      <c r="BI147" s="6">
        <f t="shared" si="240"/>
        <v>18</v>
      </c>
      <c r="BJ147" s="6">
        <f t="shared" si="241"/>
        <v>52</v>
      </c>
      <c r="BK147" s="6" t="str">
        <f t="shared" si="242"/>
        <v>B</v>
      </c>
      <c r="BL147" s="6">
        <f t="shared" si="243"/>
        <v>3</v>
      </c>
      <c r="BN147" s="11" t="str">
        <f t="shared" si="244"/>
        <v>যুক্তিবিদ্যা</v>
      </c>
      <c r="BO147" s="195">
        <v>2</v>
      </c>
      <c r="BP147" s="195">
        <v>144</v>
      </c>
      <c r="BQ147" s="113">
        <f t="shared" ref="BQ147:BR147" si="264">IF(BP147="","Abs.",BP147)</f>
        <v>144</v>
      </c>
      <c r="BR147" s="6">
        <f t="shared" si="264"/>
        <v>144</v>
      </c>
      <c r="BS147" s="6" t="str">
        <f t="shared" si="246"/>
        <v>A+</v>
      </c>
      <c r="BT147" s="6">
        <f t="shared" si="247"/>
        <v>5</v>
      </c>
    </row>
    <row r="148" spans="1:72">
      <c r="A148" s="197">
        <v>145</v>
      </c>
      <c r="B148" s="128"/>
      <c r="C148" s="6">
        <v>145</v>
      </c>
      <c r="D148" s="171">
        <v>13</v>
      </c>
      <c r="E148" s="171">
        <v>50</v>
      </c>
      <c r="F148" s="6">
        <f t="shared" si="211"/>
        <v>13</v>
      </c>
      <c r="G148" s="6">
        <f t="shared" si="212"/>
        <v>50</v>
      </c>
      <c r="H148" s="6">
        <f t="shared" si="213"/>
        <v>63</v>
      </c>
      <c r="I148" s="6" t="str">
        <f t="shared" si="214"/>
        <v>A-</v>
      </c>
      <c r="J148" s="6">
        <f t="shared" si="215"/>
        <v>3.5</v>
      </c>
      <c r="K148" s="104"/>
      <c r="L148" s="6">
        <v>145</v>
      </c>
      <c r="M148" s="172">
        <v>29</v>
      </c>
      <c r="N148" s="113">
        <f t="shared" si="216"/>
        <v>29</v>
      </c>
      <c r="O148" s="6">
        <f t="shared" si="217"/>
        <v>29</v>
      </c>
      <c r="P148" s="6" t="str">
        <f t="shared" si="218"/>
        <v>F</v>
      </c>
      <c r="Q148" s="6" t="str">
        <f t="shared" si="219"/>
        <v>F</v>
      </c>
      <c r="R148" s="117"/>
      <c r="S148" s="6">
        <v>145</v>
      </c>
      <c r="T148" s="173">
        <v>15</v>
      </c>
      <c r="U148" s="173">
        <v>35</v>
      </c>
      <c r="V148" s="6">
        <f t="shared" si="220"/>
        <v>15</v>
      </c>
      <c r="W148" s="6">
        <f t="shared" si="248"/>
        <v>35</v>
      </c>
      <c r="X148" s="6">
        <f t="shared" si="221"/>
        <v>50</v>
      </c>
      <c r="Y148" s="6" t="str">
        <f t="shared" si="222"/>
        <v>B</v>
      </c>
      <c r="Z148" s="6">
        <f t="shared" si="262"/>
        <v>3</v>
      </c>
      <c r="AA148" s="6"/>
      <c r="AB148" s="6">
        <v>145</v>
      </c>
      <c r="AC148">
        <v>15</v>
      </c>
      <c r="AD148">
        <v>23</v>
      </c>
      <c r="AE148" s="6">
        <f t="shared" si="224"/>
        <v>15</v>
      </c>
      <c r="AF148" s="6">
        <f t="shared" si="225"/>
        <v>23</v>
      </c>
      <c r="AG148" s="6">
        <f t="shared" si="226"/>
        <v>38</v>
      </c>
      <c r="AH148" s="6" t="str">
        <f t="shared" si="227"/>
        <v>D</v>
      </c>
      <c r="AI148" s="6">
        <f t="shared" si="228"/>
        <v>1</v>
      </c>
      <c r="AJ148" s="6"/>
      <c r="AK148" s="6">
        <v>145</v>
      </c>
      <c r="AL148" s="174">
        <v>17</v>
      </c>
      <c r="AM148" s="174">
        <v>32</v>
      </c>
      <c r="AN148" s="6">
        <f t="shared" si="229"/>
        <v>17</v>
      </c>
      <c r="AO148" s="6">
        <f t="shared" si="249"/>
        <v>32</v>
      </c>
      <c r="AP148" s="6">
        <f t="shared" si="230"/>
        <v>49</v>
      </c>
      <c r="AQ148" s="6" t="str">
        <f t="shared" si="231"/>
        <v>C</v>
      </c>
      <c r="AR148" s="6">
        <f t="shared" si="232"/>
        <v>2</v>
      </c>
      <c r="AS148" s="6"/>
      <c r="AT148" s="146">
        <v>145</v>
      </c>
      <c r="AU148" s="176">
        <v>23</v>
      </c>
      <c r="AV148" s="176">
        <v>50</v>
      </c>
      <c r="AW148" s="134">
        <f t="shared" si="233"/>
        <v>23</v>
      </c>
      <c r="AX148" s="6">
        <f t="shared" si="234"/>
        <v>50</v>
      </c>
      <c r="AY148" s="6">
        <f t="shared" si="235"/>
        <v>73</v>
      </c>
      <c r="AZ148" s="6" t="str">
        <f t="shared" si="236"/>
        <v>A</v>
      </c>
      <c r="BA148" s="6">
        <f t="shared" si="237"/>
        <v>4</v>
      </c>
      <c r="BB148" s="6"/>
      <c r="BC148" s="6">
        <v>145</v>
      </c>
      <c r="BD148" s="193">
        <v>15</v>
      </c>
      <c r="BE148" s="193">
        <v>35</v>
      </c>
      <c r="BF148" s="193">
        <v>20</v>
      </c>
      <c r="BG148" s="6">
        <f t="shared" si="238"/>
        <v>15</v>
      </c>
      <c r="BH148" s="6">
        <f t="shared" si="239"/>
        <v>35</v>
      </c>
      <c r="BI148" s="6">
        <f t="shared" si="240"/>
        <v>20</v>
      </c>
      <c r="BJ148" s="6">
        <f t="shared" si="241"/>
        <v>70</v>
      </c>
      <c r="BK148" s="6" t="str">
        <f t="shared" si="242"/>
        <v>A</v>
      </c>
      <c r="BL148" s="6">
        <f t="shared" si="243"/>
        <v>4</v>
      </c>
      <c r="BN148" s="11" t="str">
        <f t="shared" si="244"/>
        <v>যুক্তিবিদ্যা</v>
      </c>
      <c r="BO148" s="195">
        <v>2</v>
      </c>
      <c r="BP148" s="195">
        <v>145</v>
      </c>
      <c r="BQ148" s="113">
        <f t="shared" ref="BQ148:BR148" si="265">IF(BP148="","Abs.",BP148)</f>
        <v>145</v>
      </c>
      <c r="BR148" s="6">
        <f t="shared" si="265"/>
        <v>145</v>
      </c>
      <c r="BS148" s="6" t="str">
        <f t="shared" si="246"/>
        <v>A+</v>
      </c>
      <c r="BT148" s="6">
        <f t="shared" si="247"/>
        <v>5</v>
      </c>
    </row>
    <row r="149" spans="1:72">
      <c r="A149" s="197">
        <v>146</v>
      </c>
      <c r="B149" s="128"/>
      <c r="C149" s="6">
        <v>146</v>
      </c>
      <c r="D149" s="171">
        <v>11</v>
      </c>
      <c r="E149" s="171">
        <v>38</v>
      </c>
      <c r="F149" s="6">
        <f t="shared" si="211"/>
        <v>11</v>
      </c>
      <c r="G149" s="6">
        <f t="shared" si="212"/>
        <v>38</v>
      </c>
      <c r="H149" s="6">
        <f t="shared" si="213"/>
        <v>49</v>
      </c>
      <c r="I149" s="6" t="str">
        <f t="shared" si="214"/>
        <v>C</v>
      </c>
      <c r="J149" s="6">
        <f t="shared" si="215"/>
        <v>2</v>
      </c>
      <c r="K149" s="104"/>
      <c r="L149" s="6">
        <v>146</v>
      </c>
      <c r="M149" s="172">
        <v>23</v>
      </c>
      <c r="N149" s="113">
        <f t="shared" si="216"/>
        <v>23</v>
      </c>
      <c r="O149" s="6">
        <f t="shared" si="217"/>
        <v>23</v>
      </c>
      <c r="P149" s="6" t="str">
        <f t="shared" si="218"/>
        <v>F</v>
      </c>
      <c r="Q149" s="6" t="str">
        <f t="shared" si="219"/>
        <v>F</v>
      </c>
      <c r="R149" s="117"/>
      <c r="S149" s="6">
        <v>146</v>
      </c>
      <c r="T149" s="173">
        <v>8</v>
      </c>
      <c r="U149" s="173">
        <v>24</v>
      </c>
      <c r="V149" s="6">
        <f t="shared" si="220"/>
        <v>8</v>
      </c>
      <c r="W149" s="6">
        <f t="shared" si="248"/>
        <v>24</v>
      </c>
      <c r="X149" s="6">
        <f t="shared" si="221"/>
        <v>32</v>
      </c>
      <c r="Y149" s="6" t="str">
        <f t="shared" si="222"/>
        <v>F</v>
      </c>
      <c r="Z149" s="6" t="str">
        <f t="shared" si="262"/>
        <v>F</v>
      </c>
      <c r="AA149" s="6"/>
      <c r="AB149" s="6">
        <v>146</v>
      </c>
      <c r="AC149">
        <v>11</v>
      </c>
      <c r="AD149">
        <v>17</v>
      </c>
      <c r="AE149" s="6">
        <f t="shared" si="224"/>
        <v>11</v>
      </c>
      <c r="AF149" s="6">
        <f t="shared" si="225"/>
        <v>17</v>
      </c>
      <c r="AG149" s="6">
        <f t="shared" si="226"/>
        <v>28</v>
      </c>
      <c r="AH149" s="6" t="str">
        <f t="shared" si="227"/>
        <v>F</v>
      </c>
      <c r="AI149" s="6" t="str">
        <f t="shared" si="228"/>
        <v>F</v>
      </c>
      <c r="AJ149" s="6"/>
      <c r="AK149" s="6">
        <v>146</v>
      </c>
      <c r="AL149" s="174">
        <v>14</v>
      </c>
      <c r="AM149" s="174">
        <v>17</v>
      </c>
      <c r="AN149" s="6">
        <f t="shared" si="229"/>
        <v>14</v>
      </c>
      <c r="AO149" s="6">
        <f t="shared" si="249"/>
        <v>17</v>
      </c>
      <c r="AP149" s="6">
        <f t="shared" si="230"/>
        <v>31</v>
      </c>
      <c r="AQ149" s="6" t="str">
        <f t="shared" si="231"/>
        <v>F</v>
      </c>
      <c r="AR149" s="6" t="str">
        <f t="shared" si="232"/>
        <v>F</v>
      </c>
      <c r="AS149" s="6"/>
      <c r="AT149" s="146">
        <v>146</v>
      </c>
      <c r="AU149" s="176">
        <v>14</v>
      </c>
      <c r="AV149" s="176">
        <v>29</v>
      </c>
      <c r="AW149" s="134">
        <f t="shared" si="233"/>
        <v>14</v>
      </c>
      <c r="AX149" s="6">
        <f t="shared" si="234"/>
        <v>29</v>
      </c>
      <c r="AY149" s="6">
        <f t="shared" si="235"/>
        <v>43</v>
      </c>
      <c r="AZ149" s="6" t="str">
        <f t="shared" si="236"/>
        <v>C</v>
      </c>
      <c r="BA149" s="6">
        <f t="shared" si="237"/>
        <v>2</v>
      </c>
      <c r="BB149" s="6"/>
      <c r="BC149" s="6">
        <v>146</v>
      </c>
      <c r="BD149" s="193">
        <v>8</v>
      </c>
      <c r="BE149" s="193">
        <v>31</v>
      </c>
      <c r="BF149" s="193">
        <v>17</v>
      </c>
      <c r="BG149" s="6">
        <f t="shared" si="238"/>
        <v>8</v>
      </c>
      <c r="BH149" s="6">
        <f t="shared" si="239"/>
        <v>31</v>
      </c>
      <c r="BI149" s="6">
        <f t="shared" si="240"/>
        <v>17</v>
      </c>
      <c r="BJ149" s="6">
        <f t="shared" si="241"/>
        <v>56</v>
      </c>
      <c r="BK149" s="6" t="str">
        <f t="shared" si="242"/>
        <v>B</v>
      </c>
      <c r="BL149" s="6">
        <f t="shared" si="243"/>
        <v>3</v>
      </c>
      <c r="BN149" s="11" t="str">
        <f t="shared" si="244"/>
        <v>যুক্তিবিদ্যা</v>
      </c>
      <c r="BO149" s="195">
        <v>2</v>
      </c>
      <c r="BP149" s="195">
        <v>146</v>
      </c>
      <c r="BQ149" s="113">
        <f t="shared" ref="BQ149:BR149" si="266">IF(BP149="","Abs.",BP149)</f>
        <v>146</v>
      </c>
      <c r="BR149" s="6">
        <f t="shared" si="266"/>
        <v>146</v>
      </c>
      <c r="BS149" s="6" t="str">
        <f t="shared" si="246"/>
        <v>A+</v>
      </c>
      <c r="BT149" s="6">
        <f t="shared" si="247"/>
        <v>5</v>
      </c>
    </row>
    <row r="150" spans="1:72">
      <c r="A150" s="197">
        <v>147</v>
      </c>
      <c r="B150" s="128"/>
      <c r="C150" s="6">
        <v>147</v>
      </c>
      <c r="D150" s="171">
        <v>15</v>
      </c>
      <c r="E150" s="171">
        <v>38</v>
      </c>
      <c r="F150" s="6">
        <f t="shared" si="211"/>
        <v>15</v>
      </c>
      <c r="G150" s="6">
        <f t="shared" si="212"/>
        <v>38</v>
      </c>
      <c r="H150" s="6">
        <f t="shared" si="213"/>
        <v>53</v>
      </c>
      <c r="I150" s="6" t="str">
        <f t="shared" si="214"/>
        <v>B</v>
      </c>
      <c r="J150" s="6">
        <f t="shared" si="215"/>
        <v>3</v>
      </c>
      <c r="K150" s="104"/>
      <c r="L150" s="6">
        <v>147</v>
      </c>
      <c r="M150" s="172">
        <v>41</v>
      </c>
      <c r="N150" s="113">
        <f t="shared" si="216"/>
        <v>41</v>
      </c>
      <c r="O150" s="6">
        <f t="shared" si="217"/>
        <v>41</v>
      </c>
      <c r="P150" s="6" t="str">
        <f t="shared" si="218"/>
        <v>C</v>
      </c>
      <c r="Q150" s="6">
        <f t="shared" si="219"/>
        <v>2</v>
      </c>
      <c r="R150" s="117"/>
      <c r="S150" s="6">
        <v>147</v>
      </c>
      <c r="T150" s="173">
        <v>11</v>
      </c>
      <c r="U150" s="173">
        <v>27</v>
      </c>
      <c r="V150" s="6">
        <f t="shared" si="220"/>
        <v>11</v>
      </c>
      <c r="W150" s="6">
        <f t="shared" si="248"/>
        <v>27</v>
      </c>
      <c r="X150" s="6">
        <f t="shared" si="221"/>
        <v>38</v>
      </c>
      <c r="Y150" s="6" t="str">
        <f t="shared" si="222"/>
        <v>D</v>
      </c>
      <c r="Z150" s="6" t="str">
        <f t="shared" si="262"/>
        <v>F</v>
      </c>
      <c r="AA150" s="6"/>
      <c r="AB150" s="6">
        <v>147</v>
      </c>
      <c r="AC150">
        <v>18</v>
      </c>
      <c r="AD150">
        <v>25</v>
      </c>
      <c r="AE150" s="6">
        <f t="shared" si="224"/>
        <v>18</v>
      </c>
      <c r="AF150" s="6">
        <f t="shared" si="225"/>
        <v>25</v>
      </c>
      <c r="AG150" s="6">
        <f t="shared" si="226"/>
        <v>43</v>
      </c>
      <c r="AH150" s="6" t="str">
        <f t="shared" si="227"/>
        <v>C</v>
      </c>
      <c r="AI150" s="6">
        <f t="shared" si="228"/>
        <v>2</v>
      </c>
      <c r="AJ150" s="6"/>
      <c r="AK150" s="6">
        <v>147</v>
      </c>
      <c r="AL150" s="174">
        <v>17</v>
      </c>
      <c r="AM150" s="174">
        <v>31</v>
      </c>
      <c r="AN150" s="6">
        <f t="shared" si="229"/>
        <v>17</v>
      </c>
      <c r="AO150" s="6">
        <f t="shared" si="249"/>
        <v>31</v>
      </c>
      <c r="AP150" s="6">
        <f t="shared" si="230"/>
        <v>48</v>
      </c>
      <c r="AQ150" s="6" t="str">
        <f t="shared" si="231"/>
        <v>C</v>
      </c>
      <c r="AR150" s="6">
        <f t="shared" si="232"/>
        <v>2</v>
      </c>
      <c r="AS150" s="6"/>
      <c r="AT150" s="146">
        <v>147</v>
      </c>
      <c r="AU150" s="176">
        <v>16</v>
      </c>
      <c r="AV150" s="176">
        <v>8</v>
      </c>
      <c r="AW150" s="134">
        <f t="shared" si="233"/>
        <v>16</v>
      </c>
      <c r="AX150" s="6">
        <f t="shared" si="234"/>
        <v>8</v>
      </c>
      <c r="AY150" s="6">
        <f t="shared" si="235"/>
        <v>24</v>
      </c>
      <c r="AZ150" s="6" t="str">
        <f t="shared" si="236"/>
        <v>F</v>
      </c>
      <c r="BA150" s="6" t="str">
        <f t="shared" si="237"/>
        <v>F</v>
      </c>
      <c r="BB150" s="6"/>
      <c r="BC150" s="6">
        <v>147</v>
      </c>
      <c r="BD150" s="193">
        <v>10</v>
      </c>
      <c r="BE150" s="193">
        <v>22</v>
      </c>
      <c r="BF150" s="193">
        <v>16</v>
      </c>
      <c r="BG150" s="6">
        <f t="shared" si="238"/>
        <v>10</v>
      </c>
      <c r="BH150" s="6">
        <f t="shared" si="239"/>
        <v>22</v>
      </c>
      <c r="BI150" s="6">
        <f t="shared" si="240"/>
        <v>16</v>
      </c>
      <c r="BJ150" s="6">
        <f t="shared" si="241"/>
        <v>48</v>
      </c>
      <c r="BK150" s="6" t="str">
        <f t="shared" si="242"/>
        <v>C</v>
      </c>
      <c r="BL150" s="6">
        <f t="shared" si="243"/>
        <v>2</v>
      </c>
      <c r="BN150" s="11" t="str">
        <f t="shared" si="244"/>
        <v>যুক্তিবিদ্যা</v>
      </c>
      <c r="BO150" s="195">
        <v>2</v>
      </c>
      <c r="BP150" s="195">
        <v>147</v>
      </c>
      <c r="BQ150" s="113">
        <f t="shared" ref="BQ150:BR150" si="267">IF(BP150="","Abs.",BP150)</f>
        <v>147</v>
      </c>
      <c r="BR150" s="6">
        <f t="shared" si="267"/>
        <v>147</v>
      </c>
      <c r="BS150" s="6" t="str">
        <f t="shared" si="246"/>
        <v>A+</v>
      </c>
      <c r="BT150" s="6">
        <f t="shared" si="247"/>
        <v>5</v>
      </c>
    </row>
    <row r="151" spans="1:72">
      <c r="A151" s="197">
        <v>148</v>
      </c>
      <c r="B151" s="128"/>
      <c r="C151" s="6">
        <v>148</v>
      </c>
      <c r="D151" s="171"/>
      <c r="E151" s="171"/>
      <c r="F151" s="6" t="str">
        <f t="shared" si="211"/>
        <v>Abs.</v>
      </c>
      <c r="G151" s="6" t="str">
        <f t="shared" si="212"/>
        <v>Abs.</v>
      </c>
      <c r="H151" s="6" t="str">
        <f t="shared" si="213"/>
        <v>Abs.</v>
      </c>
      <c r="I151" s="6" t="str">
        <f t="shared" si="214"/>
        <v>Abs.</v>
      </c>
      <c r="J151" s="6" t="str">
        <f t="shared" si="215"/>
        <v>Abs.</v>
      </c>
      <c r="K151" s="104"/>
      <c r="L151" s="6">
        <v>148</v>
      </c>
      <c r="M151" s="172"/>
      <c r="N151" s="113" t="str">
        <f t="shared" si="216"/>
        <v>Abs.</v>
      </c>
      <c r="O151" s="6" t="str">
        <f t="shared" si="217"/>
        <v>Abs.</v>
      </c>
      <c r="P151" s="6" t="str">
        <f t="shared" si="218"/>
        <v>Abs.</v>
      </c>
      <c r="Q151" s="6" t="str">
        <f t="shared" si="219"/>
        <v>Abs.</v>
      </c>
      <c r="R151" s="117"/>
      <c r="S151" s="6">
        <v>148</v>
      </c>
      <c r="T151" s="173"/>
      <c r="U151" s="173"/>
      <c r="V151" s="6" t="str">
        <f t="shared" si="220"/>
        <v>Abs.</v>
      </c>
      <c r="W151" s="6" t="str">
        <f t="shared" si="248"/>
        <v>Abs.</v>
      </c>
      <c r="X151" s="6" t="str">
        <f t="shared" si="221"/>
        <v>Abs.</v>
      </c>
      <c r="Y151" s="6" t="str">
        <f t="shared" si="222"/>
        <v>Abs.</v>
      </c>
      <c r="Z151" s="6" t="str">
        <f t="shared" si="262"/>
        <v>Abs.</v>
      </c>
      <c r="AA151" s="6"/>
      <c r="AB151" s="6">
        <v>148</v>
      </c>
      <c r="AC151"/>
      <c r="AD151"/>
      <c r="AE151" s="6" t="str">
        <f t="shared" si="224"/>
        <v>Abs.</v>
      </c>
      <c r="AF151" s="6" t="str">
        <f t="shared" si="225"/>
        <v>Abs.</v>
      </c>
      <c r="AG151" s="6" t="str">
        <f t="shared" si="226"/>
        <v>Abs.</v>
      </c>
      <c r="AH151" s="6" t="str">
        <f t="shared" si="227"/>
        <v>Abs.</v>
      </c>
      <c r="AI151" s="6" t="str">
        <f t="shared" si="228"/>
        <v>Abs.</v>
      </c>
      <c r="AJ151" s="6"/>
      <c r="AK151" s="6">
        <v>148</v>
      </c>
      <c r="AL151" s="174"/>
      <c r="AM151" s="174"/>
      <c r="AN151" s="6" t="str">
        <f t="shared" si="229"/>
        <v>Abs.</v>
      </c>
      <c r="AO151" s="6" t="str">
        <f t="shared" si="249"/>
        <v>Abs.</v>
      </c>
      <c r="AP151" s="6" t="str">
        <f t="shared" si="230"/>
        <v>Abs.</v>
      </c>
      <c r="AQ151" s="6" t="str">
        <f t="shared" si="231"/>
        <v>Abs.</v>
      </c>
      <c r="AR151" s="6" t="str">
        <f t="shared" si="232"/>
        <v>Abs.</v>
      </c>
      <c r="AS151" s="6"/>
      <c r="AT151" s="146">
        <v>148</v>
      </c>
      <c r="AU151" s="177"/>
      <c r="AV151" s="177"/>
      <c r="AW151" s="134" t="str">
        <f t="shared" si="233"/>
        <v>Abs.</v>
      </c>
      <c r="AX151" s="6" t="str">
        <f t="shared" si="234"/>
        <v>Abs.</v>
      </c>
      <c r="AY151" s="6" t="str">
        <f t="shared" si="235"/>
        <v>Abs.</v>
      </c>
      <c r="AZ151" s="6" t="str">
        <f t="shared" si="236"/>
        <v>Abs.</v>
      </c>
      <c r="BA151" s="6" t="str">
        <f t="shared" si="237"/>
        <v>Abs.</v>
      </c>
      <c r="BB151" s="6"/>
      <c r="BC151" s="6">
        <v>148</v>
      </c>
      <c r="BD151" s="193"/>
      <c r="BE151" s="193"/>
      <c r="BF151" s="193"/>
      <c r="BG151" s="6" t="str">
        <f t="shared" si="238"/>
        <v>Abs.</v>
      </c>
      <c r="BH151" s="6" t="str">
        <f t="shared" si="239"/>
        <v>Abs.</v>
      </c>
      <c r="BI151" s="6" t="str">
        <f t="shared" si="240"/>
        <v>Abs.</v>
      </c>
      <c r="BJ151" s="6" t="str">
        <f t="shared" si="241"/>
        <v>Abs.</v>
      </c>
      <c r="BK151" s="6" t="str">
        <f t="shared" si="242"/>
        <v>Abs.</v>
      </c>
      <c r="BL151" s="6" t="str">
        <f t="shared" si="243"/>
        <v>Abs.</v>
      </c>
      <c r="BN151" s="11" t="str">
        <f t="shared" si="244"/>
        <v>যুক্তিবিদ্যা</v>
      </c>
      <c r="BO151" s="195">
        <v>2</v>
      </c>
      <c r="BP151" s="195">
        <v>148</v>
      </c>
      <c r="BQ151" s="113">
        <f t="shared" ref="BQ151:BR151" si="268">IF(BP151="","Abs.",BP151)</f>
        <v>148</v>
      </c>
      <c r="BR151" s="6">
        <f t="shared" si="268"/>
        <v>148</v>
      </c>
      <c r="BS151" s="6" t="str">
        <f t="shared" si="246"/>
        <v>A+</v>
      </c>
      <c r="BT151" s="6">
        <f t="shared" si="247"/>
        <v>5</v>
      </c>
    </row>
    <row r="152" spans="1:72">
      <c r="A152" s="197">
        <v>149</v>
      </c>
      <c r="B152" s="128"/>
      <c r="C152" s="6">
        <v>149</v>
      </c>
      <c r="D152" s="171">
        <v>11</v>
      </c>
      <c r="E152" s="171">
        <v>52</v>
      </c>
      <c r="F152" s="6">
        <f t="shared" si="211"/>
        <v>11</v>
      </c>
      <c r="G152" s="6">
        <f t="shared" si="212"/>
        <v>52</v>
      </c>
      <c r="H152" s="6">
        <f t="shared" si="213"/>
        <v>63</v>
      </c>
      <c r="I152" s="6" t="str">
        <f t="shared" si="214"/>
        <v>A-</v>
      </c>
      <c r="J152" s="6">
        <f t="shared" si="215"/>
        <v>3.5</v>
      </c>
      <c r="K152" s="104"/>
      <c r="L152" s="6">
        <v>149</v>
      </c>
      <c r="M152" s="172">
        <v>63</v>
      </c>
      <c r="N152" s="113">
        <f t="shared" si="216"/>
        <v>63</v>
      </c>
      <c r="O152" s="6">
        <f t="shared" si="217"/>
        <v>63</v>
      </c>
      <c r="P152" s="6" t="str">
        <f t="shared" si="218"/>
        <v>A-</v>
      </c>
      <c r="Q152" s="6">
        <f t="shared" si="219"/>
        <v>3.5</v>
      </c>
      <c r="R152" s="117"/>
      <c r="S152" s="6">
        <v>149</v>
      </c>
      <c r="T152" s="173">
        <v>14</v>
      </c>
      <c r="U152" s="173">
        <v>46</v>
      </c>
      <c r="V152" s="6">
        <f t="shared" si="220"/>
        <v>14</v>
      </c>
      <c r="W152" s="6">
        <f t="shared" si="248"/>
        <v>46</v>
      </c>
      <c r="X152" s="6">
        <f t="shared" si="221"/>
        <v>60</v>
      </c>
      <c r="Y152" s="6" t="str">
        <f t="shared" si="222"/>
        <v>A-</v>
      </c>
      <c r="Z152" s="6">
        <f t="shared" si="262"/>
        <v>3.5</v>
      </c>
      <c r="AA152" s="6"/>
      <c r="AB152" s="6">
        <v>149</v>
      </c>
      <c r="AC152">
        <v>16</v>
      </c>
      <c r="AD152">
        <v>25</v>
      </c>
      <c r="AE152" s="6">
        <f t="shared" si="224"/>
        <v>16</v>
      </c>
      <c r="AF152" s="6">
        <f t="shared" si="225"/>
        <v>25</v>
      </c>
      <c r="AG152" s="6">
        <f t="shared" si="226"/>
        <v>41</v>
      </c>
      <c r="AH152" s="6" t="str">
        <f t="shared" si="227"/>
        <v>C</v>
      </c>
      <c r="AI152" s="6">
        <f t="shared" si="228"/>
        <v>2</v>
      </c>
      <c r="AJ152" s="6"/>
      <c r="AK152" s="6">
        <v>149</v>
      </c>
      <c r="AL152" s="174">
        <v>20</v>
      </c>
      <c r="AM152" s="174">
        <v>50</v>
      </c>
      <c r="AN152" s="6">
        <f t="shared" si="229"/>
        <v>20</v>
      </c>
      <c r="AO152" s="6">
        <f t="shared" si="249"/>
        <v>50</v>
      </c>
      <c r="AP152" s="6">
        <f t="shared" si="230"/>
        <v>70</v>
      </c>
      <c r="AQ152" s="6" t="str">
        <f t="shared" si="231"/>
        <v>A</v>
      </c>
      <c r="AR152" s="6">
        <f t="shared" si="232"/>
        <v>4</v>
      </c>
      <c r="AS152" s="6"/>
      <c r="AT152" s="146">
        <v>149</v>
      </c>
      <c r="AU152" s="176">
        <v>22</v>
      </c>
      <c r="AV152" s="176">
        <v>42</v>
      </c>
      <c r="AW152" s="134">
        <f t="shared" si="233"/>
        <v>22</v>
      </c>
      <c r="AX152" s="6">
        <f t="shared" si="234"/>
        <v>42</v>
      </c>
      <c r="AY152" s="6">
        <f t="shared" si="235"/>
        <v>64</v>
      </c>
      <c r="AZ152" s="6" t="str">
        <f t="shared" si="236"/>
        <v>A-</v>
      </c>
      <c r="BA152" s="6">
        <f t="shared" si="237"/>
        <v>3.5</v>
      </c>
      <c r="BB152" s="6"/>
      <c r="BC152" s="6">
        <v>149</v>
      </c>
      <c r="BD152" s="193">
        <v>8</v>
      </c>
      <c r="BE152" s="193">
        <v>27</v>
      </c>
      <c r="BF152" s="193">
        <v>16</v>
      </c>
      <c r="BG152" s="6">
        <f t="shared" si="238"/>
        <v>8</v>
      </c>
      <c r="BH152" s="6">
        <f t="shared" si="239"/>
        <v>27</v>
      </c>
      <c r="BI152" s="6">
        <f t="shared" si="240"/>
        <v>16</v>
      </c>
      <c r="BJ152" s="6">
        <f t="shared" si="241"/>
        <v>51</v>
      </c>
      <c r="BK152" s="6" t="str">
        <f t="shared" si="242"/>
        <v>B</v>
      </c>
      <c r="BL152" s="6">
        <f t="shared" si="243"/>
        <v>3</v>
      </c>
      <c r="BN152" s="11" t="str">
        <f t="shared" ref="BN152:BN180" si="269">IF(BO152=1,"ইসলামের ইতিহাস","যুক্তিবিদ্যা")</f>
        <v>যুক্তিবিদ্যা</v>
      </c>
      <c r="BO152" s="195">
        <v>2</v>
      </c>
      <c r="BP152" s="195">
        <v>149</v>
      </c>
      <c r="BQ152" s="113">
        <f t="shared" ref="BQ152:BR152" si="270">IF(BP152="","Abs.",BP152)</f>
        <v>149</v>
      </c>
      <c r="BR152" s="6">
        <f t="shared" si="270"/>
        <v>149</v>
      </c>
      <c r="BS152" s="6" t="str">
        <f t="shared" si="246"/>
        <v>A+</v>
      </c>
      <c r="BT152" s="6">
        <f t="shared" si="247"/>
        <v>5</v>
      </c>
    </row>
    <row r="153" spans="1:72">
      <c r="A153" s="197">
        <v>150</v>
      </c>
      <c r="B153" s="128"/>
      <c r="C153" s="6">
        <v>150</v>
      </c>
      <c r="D153" s="171">
        <v>11</v>
      </c>
      <c r="E153" s="171">
        <v>39</v>
      </c>
      <c r="F153" s="6">
        <f t="shared" si="211"/>
        <v>11</v>
      </c>
      <c r="G153" s="6">
        <f t="shared" si="212"/>
        <v>39</v>
      </c>
      <c r="H153" s="6">
        <f t="shared" si="213"/>
        <v>50</v>
      </c>
      <c r="I153" s="6" t="str">
        <f t="shared" si="214"/>
        <v>B</v>
      </c>
      <c r="J153" s="6">
        <f t="shared" si="215"/>
        <v>3</v>
      </c>
      <c r="K153" s="104"/>
      <c r="L153" s="6">
        <v>150</v>
      </c>
      <c r="M153" s="172">
        <v>37</v>
      </c>
      <c r="N153" s="113">
        <f t="shared" si="216"/>
        <v>37</v>
      </c>
      <c r="O153" s="6">
        <f t="shared" si="217"/>
        <v>37</v>
      </c>
      <c r="P153" s="6" t="str">
        <f t="shared" si="218"/>
        <v>D</v>
      </c>
      <c r="Q153" s="6">
        <f t="shared" si="219"/>
        <v>1</v>
      </c>
      <c r="R153" s="117"/>
      <c r="S153" s="6">
        <v>150</v>
      </c>
      <c r="T153" s="173">
        <v>17</v>
      </c>
      <c r="U153" s="173">
        <v>34</v>
      </c>
      <c r="V153" s="6">
        <f t="shared" si="220"/>
        <v>17</v>
      </c>
      <c r="W153" s="6">
        <f t="shared" si="248"/>
        <v>34</v>
      </c>
      <c r="X153" s="6">
        <f t="shared" si="221"/>
        <v>51</v>
      </c>
      <c r="Y153" s="6" t="str">
        <f t="shared" si="222"/>
        <v>B</v>
      </c>
      <c r="Z153" s="6">
        <f t="shared" si="262"/>
        <v>3</v>
      </c>
      <c r="AA153" s="6"/>
      <c r="AB153" s="6">
        <v>150</v>
      </c>
      <c r="AC153">
        <v>15</v>
      </c>
      <c r="AD153">
        <v>23</v>
      </c>
      <c r="AE153" s="6">
        <f t="shared" si="224"/>
        <v>15</v>
      </c>
      <c r="AF153" s="6">
        <f t="shared" si="225"/>
        <v>23</v>
      </c>
      <c r="AG153" s="6">
        <f t="shared" si="226"/>
        <v>38</v>
      </c>
      <c r="AH153" s="6" t="str">
        <f t="shared" si="227"/>
        <v>D</v>
      </c>
      <c r="AI153" s="6">
        <f t="shared" si="228"/>
        <v>1</v>
      </c>
      <c r="AJ153" s="6"/>
      <c r="AK153" s="6">
        <v>150</v>
      </c>
      <c r="AL153" s="174">
        <v>21</v>
      </c>
      <c r="AM153" s="174">
        <v>35</v>
      </c>
      <c r="AN153" s="6">
        <f t="shared" si="229"/>
        <v>21</v>
      </c>
      <c r="AO153" s="6">
        <f t="shared" si="249"/>
        <v>35</v>
      </c>
      <c r="AP153" s="6">
        <f t="shared" si="230"/>
        <v>56</v>
      </c>
      <c r="AQ153" s="6" t="str">
        <f t="shared" si="231"/>
        <v>B</v>
      </c>
      <c r="AR153" s="6">
        <f t="shared" si="232"/>
        <v>3</v>
      </c>
      <c r="AS153" s="6"/>
      <c r="AT153" s="6">
        <v>150</v>
      </c>
      <c r="AU153" s="176">
        <v>17</v>
      </c>
      <c r="AV153" s="176">
        <v>17</v>
      </c>
      <c r="AW153" s="134">
        <f t="shared" si="233"/>
        <v>17</v>
      </c>
      <c r="AX153" s="6">
        <f t="shared" si="234"/>
        <v>17</v>
      </c>
      <c r="AY153" s="6">
        <f t="shared" si="235"/>
        <v>34</v>
      </c>
      <c r="AZ153" s="6" t="str">
        <f t="shared" si="236"/>
        <v>F</v>
      </c>
      <c r="BA153" s="6" t="str">
        <f t="shared" si="237"/>
        <v>F</v>
      </c>
      <c r="BB153" s="6"/>
      <c r="BC153" s="6">
        <v>150</v>
      </c>
      <c r="BD153" s="193">
        <v>13</v>
      </c>
      <c r="BE153" s="193">
        <v>17</v>
      </c>
      <c r="BF153" s="193">
        <v>16</v>
      </c>
      <c r="BG153" s="6">
        <f t="shared" si="238"/>
        <v>13</v>
      </c>
      <c r="BH153" s="6">
        <f t="shared" si="239"/>
        <v>17</v>
      </c>
      <c r="BI153" s="6">
        <f t="shared" si="240"/>
        <v>16</v>
      </c>
      <c r="BJ153" s="6">
        <f t="shared" si="241"/>
        <v>46</v>
      </c>
      <c r="BK153" s="6" t="str">
        <f t="shared" si="242"/>
        <v>C</v>
      </c>
      <c r="BL153" s="6">
        <f t="shared" si="243"/>
        <v>2</v>
      </c>
      <c r="BN153" s="11" t="str">
        <f t="shared" si="269"/>
        <v>যুক্তিবিদ্যা</v>
      </c>
      <c r="BO153" s="195">
        <v>2</v>
      </c>
      <c r="BP153" s="195">
        <v>150</v>
      </c>
      <c r="BQ153" s="113">
        <f t="shared" ref="BQ153:BR153" si="271">IF(BP153="","Abs.",BP153)</f>
        <v>150</v>
      </c>
      <c r="BR153" s="6">
        <f t="shared" si="271"/>
        <v>150</v>
      </c>
      <c r="BS153" s="6" t="str">
        <f t="shared" si="246"/>
        <v>A+</v>
      </c>
      <c r="BT153" s="6">
        <f t="shared" si="247"/>
        <v>5</v>
      </c>
    </row>
    <row r="154" spans="1:72">
      <c r="A154" s="197">
        <v>151</v>
      </c>
      <c r="C154" s="6">
        <v>151</v>
      </c>
      <c r="D154" s="171">
        <v>12</v>
      </c>
      <c r="E154" s="171">
        <v>50</v>
      </c>
      <c r="F154" s="197">
        <f t="shared" si="211"/>
        <v>12</v>
      </c>
      <c r="G154" s="197">
        <f t="shared" si="212"/>
        <v>50</v>
      </c>
      <c r="H154" s="197">
        <f t="shared" si="213"/>
        <v>62</v>
      </c>
      <c r="I154" s="197" t="str">
        <f t="shared" si="214"/>
        <v>A-</v>
      </c>
      <c r="J154" s="197">
        <f t="shared" si="215"/>
        <v>3.5</v>
      </c>
      <c r="K154" s="104"/>
      <c r="L154" s="166">
        <v>151</v>
      </c>
      <c r="M154" s="172">
        <v>52</v>
      </c>
      <c r="N154" s="113">
        <f t="shared" si="216"/>
        <v>52</v>
      </c>
      <c r="O154" s="197">
        <f t="shared" si="217"/>
        <v>52</v>
      </c>
      <c r="P154" s="197" t="str">
        <f t="shared" si="218"/>
        <v>B</v>
      </c>
      <c r="Q154" s="197">
        <f t="shared" si="219"/>
        <v>3</v>
      </c>
      <c r="R154" s="117"/>
      <c r="S154" s="166">
        <v>151</v>
      </c>
      <c r="T154" s="173">
        <v>14</v>
      </c>
      <c r="U154" s="173">
        <v>45</v>
      </c>
      <c r="V154" s="197">
        <f t="shared" si="220"/>
        <v>14</v>
      </c>
      <c r="W154" s="197">
        <f t="shared" si="248"/>
        <v>45</v>
      </c>
      <c r="X154" s="197">
        <f t="shared" si="221"/>
        <v>59</v>
      </c>
      <c r="Y154" s="197" t="str">
        <f t="shared" si="222"/>
        <v>B</v>
      </c>
      <c r="Z154" s="197">
        <f t="shared" si="262"/>
        <v>3</v>
      </c>
      <c r="AA154" s="6"/>
      <c r="AB154" s="166">
        <v>151</v>
      </c>
      <c r="AC154">
        <v>18</v>
      </c>
      <c r="AD154">
        <v>23</v>
      </c>
      <c r="AE154" s="197">
        <f t="shared" si="224"/>
        <v>18</v>
      </c>
      <c r="AF154" s="197">
        <f t="shared" si="225"/>
        <v>23</v>
      </c>
      <c r="AG154" s="197">
        <f t="shared" si="226"/>
        <v>41</v>
      </c>
      <c r="AH154" s="197" t="str">
        <f t="shared" si="227"/>
        <v>C</v>
      </c>
      <c r="AI154" s="197">
        <f t="shared" si="228"/>
        <v>2</v>
      </c>
      <c r="AJ154" s="6"/>
      <c r="AK154" s="166">
        <v>151</v>
      </c>
      <c r="AL154" s="174">
        <v>20</v>
      </c>
      <c r="AM154" s="174">
        <v>40</v>
      </c>
      <c r="AN154" s="197">
        <f t="shared" si="229"/>
        <v>20</v>
      </c>
      <c r="AO154" s="197">
        <f t="shared" si="249"/>
        <v>40</v>
      </c>
      <c r="AP154" s="197">
        <f t="shared" si="230"/>
        <v>60</v>
      </c>
      <c r="AQ154" s="197" t="str">
        <f t="shared" si="231"/>
        <v>A-</v>
      </c>
      <c r="AR154" s="197">
        <f t="shared" si="232"/>
        <v>3.5</v>
      </c>
      <c r="AS154" s="6"/>
      <c r="AT154" s="166">
        <v>151</v>
      </c>
      <c r="AU154" s="176">
        <v>18</v>
      </c>
      <c r="AV154" s="176">
        <v>34</v>
      </c>
      <c r="AW154" s="188">
        <f t="shared" si="233"/>
        <v>18</v>
      </c>
      <c r="AX154" s="197">
        <f t="shared" si="234"/>
        <v>34</v>
      </c>
      <c r="AY154" s="197">
        <f t="shared" si="235"/>
        <v>52</v>
      </c>
      <c r="AZ154" s="197" t="str">
        <f t="shared" si="236"/>
        <v>B</v>
      </c>
      <c r="BA154" s="197">
        <f t="shared" si="237"/>
        <v>3</v>
      </c>
      <c r="BB154" s="6"/>
      <c r="BC154" s="166">
        <v>151</v>
      </c>
      <c r="BD154" s="193">
        <v>9</v>
      </c>
      <c r="BE154" s="193">
        <v>28</v>
      </c>
      <c r="BF154" s="193">
        <v>18</v>
      </c>
      <c r="BG154" s="6">
        <f t="shared" si="238"/>
        <v>9</v>
      </c>
      <c r="BH154" s="6">
        <f t="shared" si="239"/>
        <v>28</v>
      </c>
      <c r="BI154" s="6">
        <f t="shared" si="240"/>
        <v>18</v>
      </c>
      <c r="BJ154" s="6">
        <f t="shared" si="241"/>
        <v>55</v>
      </c>
      <c r="BK154" s="6" t="str">
        <f t="shared" si="242"/>
        <v>B</v>
      </c>
      <c r="BL154" s="6">
        <f t="shared" si="243"/>
        <v>3</v>
      </c>
      <c r="BN154" s="190" t="str">
        <f t="shared" si="269"/>
        <v>যুক্তিবিদ্যা</v>
      </c>
      <c r="BO154" s="195">
        <v>2</v>
      </c>
      <c r="BP154" s="195">
        <v>151</v>
      </c>
      <c r="BQ154" s="113">
        <f t="shared" ref="BQ154:BR154" si="272">IF(BP154="","Abs.",BP154)</f>
        <v>151</v>
      </c>
      <c r="BR154" s="6">
        <f t="shared" si="272"/>
        <v>151</v>
      </c>
      <c r="BS154" s="6" t="str">
        <f t="shared" si="246"/>
        <v>A+</v>
      </c>
      <c r="BT154" s="6">
        <f t="shared" si="247"/>
        <v>5</v>
      </c>
    </row>
    <row r="155" spans="1:72">
      <c r="A155" s="197">
        <v>152</v>
      </c>
      <c r="C155" s="6">
        <v>152</v>
      </c>
      <c r="D155" s="171">
        <v>10</v>
      </c>
      <c r="E155" s="171">
        <v>31</v>
      </c>
      <c r="F155" s="197">
        <f t="shared" si="211"/>
        <v>10</v>
      </c>
      <c r="G155" s="197">
        <f t="shared" si="212"/>
        <v>31</v>
      </c>
      <c r="H155" s="197">
        <f t="shared" si="213"/>
        <v>41</v>
      </c>
      <c r="I155" s="197" t="str">
        <f t="shared" si="214"/>
        <v>C</v>
      </c>
      <c r="J155" s="197">
        <f t="shared" si="215"/>
        <v>2</v>
      </c>
      <c r="K155" s="104"/>
      <c r="L155" s="166">
        <v>152</v>
      </c>
      <c r="M155" s="172">
        <v>16</v>
      </c>
      <c r="N155" s="113">
        <f t="shared" si="216"/>
        <v>16</v>
      </c>
      <c r="O155" s="197">
        <f t="shared" si="217"/>
        <v>16</v>
      </c>
      <c r="P155" s="197" t="str">
        <f t="shared" si="218"/>
        <v>F</v>
      </c>
      <c r="Q155" s="197" t="str">
        <f t="shared" si="219"/>
        <v>F</v>
      </c>
      <c r="R155" s="117"/>
      <c r="S155" s="166">
        <v>152</v>
      </c>
      <c r="T155" s="173">
        <v>6</v>
      </c>
      <c r="U155" s="173">
        <v>11</v>
      </c>
      <c r="V155" s="197">
        <f t="shared" si="220"/>
        <v>6</v>
      </c>
      <c r="W155" s="197">
        <f t="shared" si="248"/>
        <v>11</v>
      </c>
      <c r="X155" s="197">
        <f t="shared" si="221"/>
        <v>17</v>
      </c>
      <c r="Y155" s="197" t="str">
        <f t="shared" si="222"/>
        <v>F</v>
      </c>
      <c r="Z155" s="197" t="str">
        <f t="shared" si="262"/>
        <v>F</v>
      </c>
      <c r="AA155" s="6"/>
      <c r="AB155" s="166">
        <v>152</v>
      </c>
      <c r="AC155">
        <v>17</v>
      </c>
      <c r="AD155">
        <v>23</v>
      </c>
      <c r="AE155" s="197">
        <f t="shared" si="224"/>
        <v>17</v>
      </c>
      <c r="AF155" s="197">
        <f t="shared" si="225"/>
        <v>23</v>
      </c>
      <c r="AG155" s="197">
        <f t="shared" si="226"/>
        <v>40</v>
      </c>
      <c r="AH155" s="197" t="str">
        <f t="shared" si="227"/>
        <v>C</v>
      </c>
      <c r="AI155" s="197">
        <f t="shared" si="228"/>
        <v>2</v>
      </c>
      <c r="AJ155" s="6"/>
      <c r="AK155" s="166">
        <v>152</v>
      </c>
      <c r="AL155" s="174">
        <v>12</v>
      </c>
      <c r="AM155" s="174">
        <v>14</v>
      </c>
      <c r="AN155" s="197">
        <f t="shared" si="229"/>
        <v>12</v>
      </c>
      <c r="AO155" s="197">
        <f t="shared" si="249"/>
        <v>14</v>
      </c>
      <c r="AP155" s="197">
        <f t="shared" si="230"/>
        <v>26</v>
      </c>
      <c r="AQ155" s="197" t="str">
        <f t="shared" si="231"/>
        <v>F</v>
      </c>
      <c r="AR155" s="197" t="str">
        <f t="shared" si="232"/>
        <v>F</v>
      </c>
      <c r="AS155" s="6"/>
      <c r="AT155" s="166">
        <v>152</v>
      </c>
      <c r="AU155" s="176">
        <v>14</v>
      </c>
      <c r="AV155" s="176">
        <v>18</v>
      </c>
      <c r="AW155" s="188">
        <f t="shared" si="233"/>
        <v>14</v>
      </c>
      <c r="AX155" s="197">
        <f t="shared" si="234"/>
        <v>18</v>
      </c>
      <c r="AY155" s="197">
        <f t="shared" si="235"/>
        <v>32</v>
      </c>
      <c r="AZ155" s="197" t="str">
        <f t="shared" si="236"/>
        <v>F</v>
      </c>
      <c r="BA155" s="197" t="str">
        <f t="shared" si="237"/>
        <v>F</v>
      </c>
      <c r="BB155" s="6"/>
      <c r="BC155" s="166">
        <v>152</v>
      </c>
      <c r="BD155" s="193">
        <v>11</v>
      </c>
      <c r="BE155" s="193">
        <v>13</v>
      </c>
      <c r="BF155" s="193">
        <v>16</v>
      </c>
      <c r="BG155" s="6">
        <f t="shared" si="238"/>
        <v>11</v>
      </c>
      <c r="BH155" s="6">
        <f t="shared" si="239"/>
        <v>13</v>
      </c>
      <c r="BI155" s="6">
        <f t="shared" si="240"/>
        <v>16</v>
      </c>
      <c r="BJ155" s="6">
        <f t="shared" si="241"/>
        <v>40</v>
      </c>
      <c r="BK155" s="6" t="str">
        <f t="shared" si="242"/>
        <v>F</v>
      </c>
      <c r="BL155" s="6" t="str">
        <f t="shared" si="243"/>
        <v>F</v>
      </c>
      <c r="BN155" s="190" t="str">
        <f t="shared" si="269"/>
        <v>যুক্তিবিদ্যা</v>
      </c>
      <c r="BO155" s="195">
        <v>2</v>
      </c>
      <c r="BP155" s="195">
        <v>152</v>
      </c>
      <c r="BQ155" s="113">
        <f t="shared" ref="BQ155:BR155" si="273">IF(BP155="","Abs.",BP155)</f>
        <v>152</v>
      </c>
      <c r="BR155" s="6">
        <f t="shared" si="273"/>
        <v>152</v>
      </c>
      <c r="BS155" s="6" t="str">
        <f t="shared" si="246"/>
        <v>A+</v>
      </c>
      <c r="BT155" s="6">
        <f t="shared" si="247"/>
        <v>5</v>
      </c>
    </row>
    <row r="156" spans="1:72">
      <c r="A156" s="197">
        <v>153</v>
      </c>
      <c r="C156" s="167">
        <v>153</v>
      </c>
      <c r="D156" s="171">
        <v>12</v>
      </c>
      <c r="E156" s="171">
        <v>30</v>
      </c>
      <c r="F156" s="197">
        <f t="shared" si="211"/>
        <v>12</v>
      </c>
      <c r="G156" s="197">
        <f t="shared" si="212"/>
        <v>30</v>
      </c>
      <c r="H156" s="197">
        <f t="shared" si="213"/>
        <v>42</v>
      </c>
      <c r="I156" s="197" t="str">
        <f t="shared" si="214"/>
        <v>C</v>
      </c>
      <c r="J156" s="197">
        <f t="shared" si="215"/>
        <v>2</v>
      </c>
      <c r="K156" s="104"/>
      <c r="L156" s="167">
        <v>153</v>
      </c>
      <c r="M156" s="172">
        <v>16</v>
      </c>
      <c r="N156" s="113">
        <f t="shared" si="216"/>
        <v>16</v>
      </c>
      <c r="O156" s="197">
        <f t="shared" si="217"/>
        <v>16</v>
      </c>
      <c r="P156" s="197" t="str">
        <f t="shared" si="218"/>
        <v>F</v>
      </c>
      <c r="Q156" s="197" t="str">
        <f t="shared" si="219"/>
        <v>F</v>
      </c>
      <c r="R156" s="117"/>
      <c r="S156" s="167">
        <v>153</v>
      </c>
      <c r="T156" s="173">
        <v>8</v>
      </c>
      <c r="U156" s="173">
        <v>17</v>
      </c>
      <c r="V156" s="197">
        <f t="shared" si="220"/>
        <v>8</v>
      </c>
      <c r="W156" s="197">
        <f t="shared" si="248"/>
        <v>17</v>
      </c>
      <c r="X156" s="197">
        <f t="shared" si="221"/>
        <v>25</v>
      </c>
      <c r="Y156" s="197" t="str">
        <f t="shared" si="222"/>
        <v>F</v>
      </c>
      <c r="Z156" s="197" t="str">
        <f t="shared" si="262"/>
        <v>F</v>
      </c>
      <c r="AA156" s="6"/>
      <c r="AB156" s="167">
        <v>153</v>
      </c>
      <c r="AC156">
        <v>7</v>
      </c>
      <c r="AD156">
        <v>7</v>
      </c>
      <c r="AE156" s="197">
        <f t="shared" si="224"/>
        <v>7</v>
      </c>
      <c r="AF156" s="197">
        <f t="shared" si="225"/>
        <v>7</v>
      </c>
      <c r="AG156" s="197">
        <f t="shared" si="226"/>
        <v>14</v>
      </c>
      <c r="AH156" s="197" t="str">
        <f t="shared" si="227"/>
        <v>F</v>
      </c>
      <c r="AI156" s="197" t="str">
        <f t="shared" si="228"/>
        <v>F</v>
      </c>
      <c r="AJ156" s="6"/>
      <c r="AK156" s="167">
        <v>153</v>
      </c>
      <c r="AL156" s="174">
        <v>18</v>
      </c>
      <c r="AM156" s="174">
        <v>44</v>
      </c>
      <c r="AN156" s="197">
        <f t="shared" si="229"/>
        <v>18</v>
      </c>
      <c r="AO156" s="197">
        <f t="shared" si="249"/>
        <v>44</v>
      </c>
      <c r="AP156" s="197">
        <f t="shared" si="230"/>
        <v>62</v>
      </c>
      <c r="AQ156" s="197" t="str">
        <f t="shared" si="231"/>
        <v>A-</v>
      </c>
      <c r="AR156" s="197">
        <f t="shared" si="232"/>
        <v>3.5</v>
      </c>
      <c r="AS156" s="6"/>
      <c r="AT156" s="167">
        <v>153</v>
      </c>
      <c r="AU156" s="176">
        <v>15</v>
      </c>
      <c r="AV156" s="176">
        <v>16</v>
      </c>
      <c r="AW156" s="188">
        <f t="shared" si="233"/>
        <v>15</v>
      </c>
      <c r="AX156" s="197">
        <f t="shared" si="234"/>
        <v>16</v>
      </c>
      <c r="AY156" s="197">
        <f t="shared" si="235"/>
        <v>31</v>
      </c>
      <c r="AZ156" s="197" t="str">
        <f t="shared" si="236"/>
        <v>F</v>
      </c>
      <c r="BA156" s="197" t="str">
        <f t="shared" si="237"/>
        <v>F</v>
      </c>
      <c r="BB156" s="6"/>
      <c r="BC156" s="167">
        <v>153</v>
      </c>
      <c r="BD156" s="193">
        <v>5</v>
      </c>
      <c r="BE156" s="193">
        <v>10</v>
      </c>
      <c r="BF156" s="193"/>
      <c r="BG156" s="6">
        <f t="shared" si="238"/>
        <v>5</v>
      </c>
      <c r="BH156" s="6">
        <f t="shared" si="239"/>
        <v>10</v>
      </c>
      <c r="BI156" s="6" t="str">
        <f t="shared" si="240"/>
        <v>Abs.</v>
      </c>
      <c r="BJ156" s="6" t="str">
        <f t="shared" si="241"/>
        <v>Abs.</v>
      </c>
      <c r="BK156" s="6" t="str">
        <f t="shared" si="242"/>
        <v>Abs.</v>
      </c>
      <c r="BL156" s="6" t="str">
        <f t="shared" si="243"/>
        <v>Abs.</v>
      </c>
      <c r="BN156" s="190" t="str">
        <f t="shared" si="269"/>
        <v>যুক্তিবিদ্যা</v>
      </c>
      <c r="BO156" s="195">
        <v>2</v>
      </c>
      <c r="BP156" s="195">
        <v>153</v>
      </c>
      <c r="BQ156" s="113">
        <f t="shared" ref="BQ156:BR156" si="274">IF(BP156="","Abs.",BP156)</f>
        <v>153</v>
      </c>
      <c r="BR156" s="6">
        <f t="shared" si="274"/>
        <v>153</v>
      </c>
      <c r="BS156" s="6" t="str">
        <f t="shared" si="246"/>
        <v>A+</v>
      </c>
      <c r="BT156" s="6">
        <f t="shared" si="247"/>
        <v>5</v>
      </c>
    </row>
    <row r="157" spans="1:72">
      <c r="A157" s="197">
        <v>154</v>
      </c>
      <c r="C157" s="167">
        <v>154</v>
      </c>
      <c r="D157" s="171">
        <v>8</v>
      </c>
      <c r="E157" s="171">
        <v>32</v>
      </c>
      <c r="F157" s="197">
        <f t="shared" si="211"/>
        <v>8</v>
      </c>
      <c r="G157" s="197">
        <f t="shared" si="212"/>
        <v>32</v>
      </c>
      <c r="H157" s="197">
        <f t="shared" si="213"/>
        <v>40</v>
      </c>
      <c r="I157" s="197" t="str">
        <f t="shared" si="214"/>
        <v>C</v>
      </c>
      <c r="J157" s="197">
        <f t="shared" si="215"/>
        <v>2</v>
      </c>
      <c r="K157" s="104"/>
      <c r="L157" s="167">
        <v>154</v>
      </c>
      <c r="M157" s="172">
        <v>18</v>
      </c>
      <c r="N157" s="113">
        <f t="shared" si="216"/>
        <v>18</v>
      </c>
      <c r="O157" s="197">
        <f t="shared" si="217"/>
        <v>18</v>
      </c>
      <c r="P157" s="197" t="str">
        <f t="shared" si="218"/>
        <v>F</v>
      </c>
      <c r="Q157" s="197" t="str">
        <f t="shared" si="219"/>
        <v>F</v>
      </c>
      <c r="R157" s="117"/>
      <c r="S157" s="167">
        <v>154</v>
      </c>
      <c r="T157" s="173">
        <v>11</v>
      </c>
      <c r="U157" s="173">
        <v>20</v>
      </c>
      <c r="V157" s="197">
        <f t="shared" si="220"/>
        <v>11</v>
      </c>
      <c r="W157" s="197">
        <f t="shared" si="248"/>
        <v>20</v>
      </c>
      <c r="X157" s="197">
        <f t="shared" si="221"/>
        <v>31</v>
      </c>
      <c r="Y157" s="197" t="str">
        <f t="shared" si="222"/>
        <v>F</v>
      </c>
      <c r="Z157" s="197" t="str">
        <f t="shared" si="262"/>
        <v>F</v>
      </c>
      <c r="AA157" s="6"/>
      <c r="AB157" s="167">
        <v>154</v>
      </c>
      <c r="AC157">
        <v>12</v>
      </c>
      <c r="AD157">
        <v>13</v>
      </c>
      <c r="AE157" s="197">
        <f t="shared" si="224"/>
        <v>12</v>
      </c>
      <c r="AF157" s="197">
        <f t="shared" si="225"/>
        <v>13</v>
      </c>
      <c r="AG157" s="197">
        <f t="shared" si="226"/>
        <v>25</v>
      </c>
      <c r="AH157" s="197" t="str">
        <f t="shared" si="227"/>
        <v>F</v>
      </c>
      <c r="AI157" s="197" t="str">
        <f t="shared" si="228"/>
        <v>F</v>
      </c>
      <c r="AJ157" s="6"/>
      <c r="AK157" s="167">
        <v>154</v>
      </c>
      <c r="AL157" s="174">
        <v>19</v>
      </c>
      <c r="AM157" s="174">
        <v>18</v>
      </c>
      <c r="AN157" s="197">
        <f t="shared" si="229"/>
        <v>19</v>
      </c>
      <c r="AO157" s="197">
        <f t="shared" si="249"/>
        <v>18</v>
      </c>
      <c r="AP157" s="197">
        <f t="shared" si="230"/>
        <v>37</v>
      </c>
      <c r="AQ157" s="197" t="str">
        <f t="shared" si="231"/>
        <v>F</v>
      </c>
      <c r="AR157" s="197" t="str">
        <f t="shared" si="232"/>
        <v>F</v>
      </c>
      <c r="AS157" s="6"/>
      <c r="AT157" s="167">
        <v>154</v>
      </c>
      <c r="AU157" s="176">
        <v>17</v>
      </c>
      <c r="AV157" s="176">
        <v>11</v>
      </c>
      <c r="AW157" s="188">
        <f t="shared" si="233"/>
        <v>17</v>
      </c>
      <c r="AX157" s="197">
        <f t="shared" si="234"/>
        <v>11</v>
      </c>
      <c r="AY157" s="197">
        <f t="shared" si="235"/>
        <v>28</v>
      </c>
      <c r="AZ157" s="197" t="str">
        <f t="shared" si="236"/>
        <v>F</v>
      </c>
      <c r="BA157" s="197" t="str">
        <f t="shared" si="237"/>
        <v>F</v>
      </c>
      <c r="BB157" s="6"/>
      <c r="BC157" s="167">
        <v>154</v>
      </c>
      <c r="BD157" s="193">
        <v>14</v>
      </c>
      <c r="BE157" s="193">
        <v>12</v>
      </c>
      <c r="BF157" s="193">
        <v>15</v>
      </c>
      <c r="BG157" s="6">
        <f t="shared" si="238"/>
        <v>14</v>
      </c>
      <c r="BH157" s="6">
        <f t="shared" si="239"/>
        <v>12</v>
      </c>
      <c r="BI157" s="6">
        <f t="shared" si="240"/>
        <v>15</v>
      </c>
      <c r="BJ157" s="6">
        <f t="shared" si="241"/>
        <v>41</v>
      </c>
      <c r="BK157" s="6" t="str">
        <f t="shared" si="242"/>
        <v>F</v>
      </c>
      <c r="BL157" s="6" t="str">
        <f t="shared" si="243"/>
        <v>F</v>
      </c>
      <c r="BN157" s="190" t="str">
        <f t="shared" si="269"/>
        <v>যুক্তিবিদ্যা</v>
      </c>
      <c r="BO157" s="195">
        <v>2</v>
      </c>
      <c r="BP157" s="195">
        <v>154</v>
      </c>
      <c r="BQ157" s="113">
        <f t="shared" ref="BQ157:BR157" si="275">IF(BP157="","Abs.",BP157)</f>
        <v>154</v>
      </c>
      <c r="BR157" s="6">
        <f t="shared" si="275"/>
        <v>154</v>
      </c>
      <c r="BS157" s="6" t="str">
        <f t="shared" si="246"/>
        <v>A+</v>
      </c>
      <c r="BT157" s="6">
        <f t="shared" si="247"/>
        <v>5</v>
      </c>
    </row>
    <row r="158" spans="1:72">
      <c r="A158" s="197">
        <v>155</v>
      </c>
      <c r="C158" s="167">
        <v>155</v>
      </c>
      <c r="D158" s="171">
        <v>9</v>
      </c>
      <c r="E158" s="171">
        <v>29</v>
      </c>
      <c r="F158" s="197">
        <f t="shared" si="211"/>
        <v>9</v>
      </c>
      <c r="G158" s="197">
        <f t="shared" si="212"/>
        <v>29</v>
      </c>
      <c r="H158" s="197">
        <f t="shared" si="213"/>
        <v>38</v>
      </c>
      <c r="I158" s="197" t="str">
        <f t="shared" si="214"/>
        <v>D</v>
      </c>
      <c r="J158" s="197">
        <f t="shared" si="215"/>
        <v>1</v>
      </c>
      <c r="K158" s="104"/>
      <c r="L158" s="167">
        <v>155</v>
      </c>
      <c r="M158" s="172">
        <v>14</v>
      </c>
      <c r="N158" s="113">
        <f t="shared" si="216"/>
        <v>14</v>
      </c>
      <c r="O158" s="197">
        <f t="shared" si="217"/>
        <v>14</v>
      </c>
      <c r="P158" s="197" t="str">
        <f t="shared" si="218"/>
        <v>F</v>
      </c>
      <c r="Q158" s="197" t="str">
        <f t="shared" si="219"/>
        <v>F</v>
      </c>
      <c r="R158" s="117"/>
      <c r="S158" s="167">
        <v>155</v>
      </c>
      <c r="T158" s="173">
        <v>11</v>
      </c>
      <c r="U158" s="173">
        <v>24</v>
      </c>
      <c r="V158" s="197">
        <f t="shared" si="220"/>
        <v>11</v>
      </c>
      <c r="W158" s="197">
        <f t="shared" si="248"/>
        <v>24</v>
      </c>
      <c r="X158" s="197">
        <f t="shared" si="221"/>
        <v>35</v>
      </c>
      <c r="Y158" s="197" t="str">
        <f t="shared" si="222"/>
        <v>D</v>
      </c>
      <c r="Z158" s="197" t="str">
        <f t="shared" si="262"/>
        <v>F</v>
      </c>
      <c r="AA158" s="6"/>
      <c r="AB158" s="167">
        <v>155</v>
      </c>
      <c r="AC158">
        <v>15</v>
      </c>
      <c r="AD158">
        <v>24</v>
      </c>
      <c r="AE158" s="197">
        <f t="shared" si="224"/>
        <v>15</v>
      </c>
      <c r="AF158" s="197">
        <f t="shared" si="225"/>
        <v>24</v>
      </c>
      <c r="AG158" s="197">
        <f t="shared" si="226"/>
        <v>39</v>
      </c>
      <c r="AH158" s="197" t="str">
        <f t="shared" si="227"/>
        <v>D</v>
      </c>
      <c r="AI158" s="197">
        <f t="shared" si="228"/>
        <v>1</v>
      </c>
      <c r="AJ158" s="6"/>
      <c r="AK158" s="167">
        <v>155</v>
      </c>
      <c r="AL158" s="174">
        <v>13</v>
      </c>
      <c r="AM158" s="174">
        <v>23</v>
      </c>
      <c r="AN158" s="197">
        <f t="shared" si="229"/>
        <v>13</v>
      </c>
      <c r="AO158" s="197">
        <f t="shared" si="249"/>
        <v>23</v>
      </c>
      <c r="AP158" s="197">
        <f t="shared" si="230"/>
        <v>36</v>
      </c>
      <c r="AQ158" s="197" t="str">
        <f t="shared" si="231"/>
        <v>D</v>
      </c>
      <c r="AR158" s="197">
        <f t="shared" si="232"/>
        <v>1</v>
      </c>
      <c r="AS158" s="6"/>
      <c r="AT158" s="167">
        <v>155</v>
      </c>
      <c r="AU158" s="176">
        <v>22</v>
      </c>
      <c r="AV158" s="176">
        <v>16</v>
      </c>
      <c r="AW158" s="188">
        <f t="shared" si="233"/>
        <v>22</v>
      </c>
      <c r="AX158" s="197">
        <f t="shared" si="234"/>
        <v>16</v>
      </c>
      <c r="AY158" s="197">
        <f t="shared" si="235"/>
        <v>38</v>
      </c>
      <c r="AZ158" s="197" t="str">
        <f t="shared" si="236"/>
        <v>F</v>
      </c>
      <c r="BA158" s="197" t="str">
        <f t="shared" si="237"/>
        <v>F</v>
      </c>
      <c r="BB158" s="6"/>
      <c r="BC158" s="167">
        <v>155</v>
      </c>
      <c r="BD158" s="193">
        <v>6</v>
      </c>
      <c r="BE158" s="193">
        <v>17</v>
      </c>
      <c r="BF158" s="193"/>
      <c r="BG158" s="6">
        <f t="shared" si="238"/>
        <v>6</v>
      </c>
      <c r="BH158" s="6">
        <f t="shared" si="239"/>
        <v>17</v>
      </c>
      <c r="BI158" s="6" t="str">
        <f t="shared" si="240"/>
        <v>Abs.</v>
      </c>
      <c r="BJ158" s="6" t="str">
        <f t="shared" si="241"/>
        <v>Abs.</v>
      </c>
      <c r="BK158" s="6" t="str">
        <f t="shared" si="242"/>
        <v>Abs.</v>
      </c>
      <c r="BL158" s="6" t="str">
        <f t="shared" si="243"/>
        <v>Abs.</v>
      </c>
      <c r="BN158" s="190" t="str">
        <f t="shared" si="269"/>
        <v>যুক্তিবিদ্যা</v>
      </c>
      <c r="BO158" s="195">
        <v>2</v>
      </c>
      <c r="BP158" s="195">
        <v>155</v>
      </c>
      <c r="BQ158" s="113">
        <f t="shared" ref="BQ158:BR158" si="276">IF(BP158="","Abs.",BP158)</f>
        <v>155</v>
      </c>
      <c r="BR158" s="6">
        <f t="shared" si="276"/>
        <v>155</v>
      </c>
      <c r="BS158" s="6" t="str">
        <f t="shared" si="246"/>
        <v>A+</v>
      </c>
      <c r="BT158" s="6">
        <f t="shared" si="247"/>
        <v>5</v>
      </c>
    </row>
    <row r="159" spans="1:72">
      <c r="A159" s="197">
        <v>156</v>
      </c>
      <c r="C159" s="167">
        <v>156</v>
      </c>
      <c r="D159" s="171">
        <v>15</v>
      </c>
      <c r="E159" s="171">
        <v>31</v>
      </c>
      <c r="F159" s="197">
        <f t="shared" si="211"/>
        <v>15</v>
      </c>
      <c r="G159" s="197">
        <f t="shared" si="212"/>
        <v>31</v>
      </c>
      <c r="H159" s="197">
        <f t="shared" si="213"/>
        <v>46</v>
      </c>
      <c r="I159" s="197" t="str">
        <f t="shared" si="214"/>
        <v>C</v>
      </c>
      <c r="J159" s="197">
        <f t="shared" si="215"/>
        <v>2</v>
      </c>
      <c r="K159" s="104"/>
      <c r="L159" s="167">
        <v>156</v>
      </c>
      <c r="M159" s="172">
        <v>21</v>
      </c>
      <c r="N159" s="113">
        <f t="shared" si="216"/>
        <v>21</v>
      </c>
      <c r="O159" s="197">
        <f t="shared" si="217"/>
        <v>21</v>
      </c>
      <c r="P159" s="197" t="str">
        <f t="shared" si="218"/>
        <v>F</v>
      </c>
      <c r="Q159" s="197" t="str">
        <f t="shared" si="219"/>
        <v>F</v>
      </c>
      <c r="R159" s="117"/>
      <c r="S159" s="167">
        <v>156</v>
      </c>
      <c r="T159" s="173">
        <v>12</v>
      </c>
      <c r="U159" s="173">
        <v>24</v>
      </c>
      <c r="V159" s="197">
        <f t="shared" si="220"/>
        <v>12</v>
      </c>
      <c r="W159" s="197">
        <f t="shared" si="248"/>
        <v>24</v>
      </c>
      <c r="X159" s="197">
        <f t="shared" si="221"/>
        <v>36</v>
      </c>
      <c r="Y159" s="197" t="str">
        <f t="shared" si="222"/>
        <v>D</v>
      </c>
      <c r="Z159" s="197" t="str">
        <f t="shared" si="262"/>
        <v>F</v>
      </c>
      <c r="AA159" s="6"/>
      <c r="AB159" s="167">
        <v>156</v>
      </c>
      <c r="AC159">
        <v>17</v>
      </c>
      <c r="AD159">
        <v>23</v>
      </c>
      <c r="AE159" s="197">
        <f t="shared" si="224"/>
        <v>17</v>
      </c>
      <c r="AF159" s="197">
        <f t="shared" si="225"/>
        <v>23</v>
      </c>
      <c r="AG159" s="197">
        <f t="shared" si="226"/>
        <v>40</v>
      </c>
      <c r="AH159" s="197" t="str">
        <f t="shared" si="227"/>
        <v>C</v>
      </c>
      <c r="AI159" s="197">
        <f t="shared" si="228"/>
        <v>2</v>
      </c>
      <c r="AJ159" s="6"/>
      <c r="AK159" s="167">
        <v>156</v>
      </c>
      <c r="AL159" s="174">
        <v>11</v>
      </c>
      <c r="AM159" s="174">
        <v>33</v>
      </c>
      <c r="AN159" s="197">
        <f t="shared" si="229"/>
        <v>11</v>
      </c>
      <c r="AO159" s="197">
        <f t="shared" si="249"/>
        <v>33</v>
      </c>
      <c r="AP159" s="197">
        <f t="shared" si="230"/>
        <v>44</v>
      </c>
      <c r="AQ159" s="197" t="str">
        <f t="shared" si="231"/>
        <v>C</v>
      </c>
      <c r="AR159" s="197">
        <f t="shared" si="232"/>
        <v>2</v>
      </c>
      <c r="AS159" s="6"/>
      <c r="AT159" s="167">
        <v>156</v>
      </c>
      <c r="AU159" s="176">
        <v>21</v>
      </c>
      <c r="AV159" s="176">
        <v>19</v>
      </c>
      <c r="AW159" s="188">
        <f t="shared" si="233"/>
        <v>21</v>
      </c>
      <c r="AX159" s="197">
        <f t="shared" si="234"/>
        <v>19</v>
      </c>
      <c r="AY159" s="197">
        <f t="shared" si="235"/>
        <v>40</v>
      </c>
      <c r="AZ159" s="197" t="str">
        <f t="shared" si="236"/>
        <v>F</v>
      </c>
      <c r="BA159" s="197" t="str">
        <f t="shared" si="237"/>
        <v>F</v>
      </c>
      <c r="BB159" s="6"/>
      <c r="BC159" s="167">
        <v>156</v>
      </c>
      <c r="BD159" s="193">
        <v>11</v>
      </c>
      <c r="BE159" s="193">
        <v>13</v>
      </c>
      <c r="BF159" s="193">
        <v>15</v>
      </c>
      <c r="BG159" s="6">
        <f t="shared" si="238"/>
        <v>11</v>
      </c>
      <c r="BH159" s="6">
        <f t="shared" si="239"/>
        <v>13</v>
      </c>
      <c r="BI159" s="6">
        <f t="shared" si="240"/>
        <v>15</v>
      </c>
      <c r="BJ159" s="6">
        <f t="shared" si="241"/>
        <v>39</v>
      </c>
      <c r="BK159" s="6" t="str">
        <f t="shared" si="242"/>
        <v>F</v>
      </c>
      <c r="BL159" s="6" t="str">
        <f t="shared" si="243"/>
        <v>F</v>
      </c>
      <c r="BN159" s="190" t="str">
        <f t="shared" si="269"/>
        <v>যুক্তিবিদ্যা</v>
      </c>
      <c r="BO159" s="195">
        <v>2</v>
      </c>
      <c r="BP159" s="195">
        <v>156</v>
      </c>
      <c r="BQ159" s="113">
        <f t="shared" ref="BQ159:BR159" si="277">IF(BP159="","Abs.",BP159)</f>
        <v>156</v>
      </c>
      <c r="BR159" s="6">
        <f t="shared" si="277"/>
        <v>156</v>
      </c>
      <c r="BS159" s="6" t="str">
        <f t="shared" si="246"/>
        <v>A+</v>
      </c>
      <c r="BT159" s="6">
        <f t="shared" si="247"/>
        <v>5</v>
      </c>
    </row>
    <row r="160" spans="1:72">
      <c r="A160" s="197">
        <v>157</v>
      </c>
      <c r="C160" s="167">
        <v>157</v>
      </c>
      <c r="D160" s="171">
        <v>11</v>
      </c>
      <c r="E160" s="171">
        <v>32</v>
      </c>
      <c r="F160" s="197">
        <f t="shared" si="211"/>
        <v>11</v>
      </c>
      <c r="G160" s="197">
        <f t="shared" si="212"/>
        <v>32</v>
      </c>
      <c r="H160" s="197">
        <f t="shared" si="213"/>
        <v>43</v>
      </c>
      <c r="I160" s="197" t="str">
        <f t="shared" si="214"/>
        <v>C</v>
      </c>
      <c r="J160" s="197">
        <f t="shared" si="215"/>
        <v>2</v>
      </c>
      <c r="K160" s="104"/>
      <c r="L160" s="167">
        <v>157</v>
      </c>
      <c r="M160" s="172">
        <v>12</v>
      </c>
      <c r="N160" s="113">
        <f t="shared" si="216"/>
        <v>12</v>
      </c>
      <c r="O160" s="197">
        <f t="shared" si="217"/>
        <v>12</v>
      </c>
      <c r="P160" s="197" t="str">
        <f t="shared" si="218"/>
        <v>F</v>
      </c>
      <c r="Q160" s="197" t="str">
        <f t="shared" si="219"/>
        <v>F</v>
      </c>
      <c r="R160" s="117"/>
      <c r="S160" s="167">
        <v>157</v>
      </c>
      <c r="T160" s="173">
        <v>5</v>
      </c>
      <c r="U160" s="173">
        <v>17</v>
      </c>
      <c r="V160" s="197">
        <f t="shared" si="220"/>
        <v>5</v>
      </c>
      <c r="W160" s="197">
        <f t="shared" si="248"/>
        <v>17</v>
      </c>
      <c r="X160" s="197">
        <f t="shared" si="221"/>
        <v>22</v>
      </c>
      <c r="Y160" s="197" t="str">
        <f t="shared" si="222"/>
        <v>F</v>
      </c>
      <c r="Z160" s="197" t="str">
        <f t="shared" si="262"/>
        <v>F</v>
      </c>
      <c r="AA160" s="6"/>
      <c r="AB160" s="167">
        <v>157</v>
      </c>
      <c r="AC160">
        <v>13</v>
      </c>
      <c r="AD160">
        <v>23</v>
      </c>
      <c r="AE160" s="197">
        <f t="shared" si="224"/>
        <v>13</v>
      </c>
      <c r="AF160" s="197">
        <f t="shared" si="225"/>
        <v>23</v>
      </c>
      <c r="AG160" s="197">
        <f t="shared" si="226"/>
        <v>36</v>
      </c>
      <c r="AH160" s="197" t="str">
        <f t="shared" si="227"/>
        <v>D</v>
      </c>
      <c r="AI160" s="197">
        <f t="shared" si="228"/>
        <v>1</v>
      </c>
      <c r="AJ160" s="6"/>
      <c r="AK160" s="167">
        <v>157</v>
      </c>
      <c r="AL160" s="174">
        <v>16</v>
      </c>
      <c r="AM160" s="174">
        <v>29</v>
      </c>
      <c r="AN160" s="197">
        <f t="shared" si="229"/>
        <v>16</v>
      </c>
      <c r="AO160" s="197">
        <f t="shared" si="249"/>
        <v>29</v>
      </c>
      <c r="AP160" s="197">
        <f t="shared" si="230"/>
        <v>45</v>
      </c>
      <c r="AQ160" s="197" t="str">
        <f t="shared" si="231"/>
        <v>C</v>
      </c>
      <c r="AR160" s="197">
        <f t="shared" si="232"/>
        <v>2</v>
      </c>
      <c r="AS160" s="6"/>
      <c r="AT160" s="167">
        <v>157</v>
      </c>
      <c r="AU160" s="176">
        <v>19</v>
      </c>
      <c r="AV160" s="176">
        <v>15</v>
      </c>
      <c r="AW160" s="188">
        <f t="shared" si="233"/>
        <v>19</v>
      </c>
      <c r="AX160" s="197">
        <f t="shared" si="234"/>
        <v>15</v>
      </c>
      <c r="AY160" s="197">
        <f t="shared" si="235"/>
        <v>34</v>
      </c>
      <c r="AZ160" s="197" t="str">
        <f t="shared" si="236"/>
        <v>F</v>
      </c>
      <c r="BA160" s="197" t="str">
        <f t="shared" si="237"/>
        <v>F</v>
      </c>
      <c r="BB160" s="6"/>
      <c r="BC160" s="167">
        <v>157</v>
      </c>
      <c r="BD160" s="193">
        <v>8</v>
      </c>
      <c r="BE160" s="193">
        <v>17</v>
      </c>
      <c r="BF160" s="193">
        <v>15</v>
      </c>
      <c r="BG160" s="6">
        <f t="shared" si="238"/>
        <v>8</v>
      </c>
      <c r="BH160" s="6">
        <f t="shared" si="239"/>
        <v>17</v>
      </c>
      <c r="BI160" s="6">
        <f t="shared" si="240"/>
        <v>15</v>
      </c>
      <c r="BJ160" s="6">
        <f t="shared" si="241"/>
        <v>40</v>
      </c>
      <c r="BK160" s="6" t="str">
        <f t="shared" si="242"/>
        <v>C</v>
      </c>
      <c r="BL160" s="6">
        <f t="shared" si="243"/>
        <v>2</v>
      </c>
      <c r="BN160" s="190" t="str">
        <f t="shared" si="269"/>
        <v>যুক্তিবিদ্যা</v>
      </c>
      <c r="BO160" s="195">
        <v>2</v>
      </c>
      <c r="BP160" s="195">
        <v>157</v>
      </c>
      <c r="BQ160" s="113">
        <f t="shared" ref="BQ160:BR160" si="278">IF(BP160="","Abs.",BP160)</f>
        <v>157</v>
      </c>
      <c r="BR160" s="6">
        <f t="shared" si="278"/>
        <v>157</v>
      </c>
      <c r="BS160" s="6" t="str">
        <f t="shared" si="246"/>
        <v>A+</v>
      </c>
      <c r="BT160" s="6">
        <f t="shared" si="247"/>
        <v>5</v>
      </c>
    </row>
    <row r="161" spans="1:72">
      <c r="A161" s="197">
        <v>158</v>
      </c>
      <c r="C161" s="167">
        <v>158</v>
      </c>
      <c r="D161" s="171">
        <v>10</v>
      </c>
      <c r="E161" s="171">
        <v>33</v>
      </c>
      <c r="F161" s="197">
        <f t="shared" si="211"/>
        <v>10</v>
      </c>
      <c r="G161" s="197">
        <f t="shared" si="212"/>
        <v>33</v>
      </c>
      <c r="H161" s="197">
        <f t="shared" si="213"/>
        <v>43</v>
      </c>
      <c r="I161" s="197" t="str">
        <f t="shared" si="214"/>
        <v>C</v>
      </c>
      <c r="J161" s="197">
        <f t="shared" si="215"/>
        <v>2</v>
      </c>
      <c r="K161" s="104"/>
      <c r="L161" s="167">
        <v>158</v>
      </c>
      <c r="M161" s="172">
        <v>9</v>
      </c>
      <c r="N161" s="113">
        <f t="shared" si="216"/>
        <v>9</v>
      </c>
      <c r="O161" s="197">
        <f t="shared" si="217"/>
        <v>9</v>
      </c>
      <c r="P161" s="197" t="str">
        <f t="shared" si="218"/>
        <v>F</v>
      </c>
      <c r="Q161" s="197" t="str">
        <f t="shared" si="219"/>
        <v>F</v>
      </c>
      <c r="R161" s="117"/>
      <c r="S161" s="167">
        <v>158</v>
      </c>
      <c r="T161" s="173">
        <v>8</v>
      </c>
      <c r="U161" s="173">
        <v>23</v>
      </c>
      <c r="V161" s="197">
        <f t="shared" si="220"/>
        <v>8</v>
      </c>
      <c r="W161" s="197">
        <f t="shared" si="248"/>
        <v>23</v>
      </c>
      <c r="X161" s="197">
        <f t="shared" si="221"/>
        <v>31</v>
      </c>
      <c r="Y161" s="197" t="str">
        <f t="shared" si="222"/>
        <v>F</v>
      </c>
      <c r="Z161" s="197" t="str">
        <f t="shared" si="262"/>
        <v>F</v>
      </c>
      <c r="AA161" s="6"/>
      <c r="AB161" s="167">
        <v>158</v>
      </c>
      <c r="AC161">
        <v>10</v>
      </c>
      <c r="AD161">
        <v>23</v>
      </c>
      <c r="AE161" s="197">
        <f t="shared" si="224"/>
        <v>10</v>
      </c>
      <c r="AF161" s="197">
        <f t="shared" si="225"/>
        <v>23</v>
      </c>
      <c r="AG161" s="197">
        <f t="shared" si="226"/>
        <v>33</v>
      </c>
      <c r="AH161" s="197" t="str">
        <f t="shared" si="227"/>
        <v>D</v>
      </c>
      <c r="AI161" s="197">
        <f t="shared" si="228"/>
        <v>1</v>
      </c>
      <c r="AJ161" s="6"/>
      <c r="AK161" s="167">
        <v>158</v>
      </c>
      <c r="AL161" s="174">
        <v>18</v>
      </c>
      <c r="AM161" s="174">
        <v>11</v>
      </c>
      <c r="AN161" s="197">
        <f t="shared" si="229"/>
        <v>18</v>
      </c>
      <c r="AO161" s="197">
        <f t="shared" si="249"/>
        <v>11</v>
      </c>
      <c r="AP161" s="197">
        <f t="shared" si="230"/>
        <v>29</v>
      </c>
      <c r="AQ161" s="197" t="str">
        <f t="shared" si="231"/>
        <v>F</v>
      </c>
      <c r="AR161" s="197" t="str">
        <f t="shared" si="232"/>
        <v>F</v>
      </c>
      <c r="AS161" s="6"/>
      <c r="AT161" s="167">
        <v>158</v>
      </c>
      <c r="AU161" s="176">
        <v>12</v>
      </c>
      <c r="AV161" s="176">
        <v>12</v>
      </c>
      <c r="AW161" s="188">
        <f t="shared" si="233"/>
        <v>12</v>
      </c>
      <c r="AX161" s="197">
        <f t="shared" si="234"/>
        <v>12</v>
      </c>
      <c r="AY161" s="197">
        <f t="shared" si="235"/>
        <v>24</v>
      </c>
      <c r="AZ161" s="197" t="str">
        <f t="shared" si="236"/>
        <v>F</v>
      </c>
      <c r="BA161" s="197" t="str">
        <f t="shared" si="237"/>
        <v>F</v>
      </c>
      <c r="BB161" s="6"/>
      <c r="BC161" s="167">
        <v>158</v>
      </c>
      <c r="BD161" s="193">
        <v>4</v>
      </c>
      <c r="BE161" s="193">
        <v>10</v>
      </c>
      <c r="BF161" s="193">
        <v>15</v>
      </c>
      <c r="BG161" s="6">
        <f t="shared" si="238"/>
        <v>4</v>
      </c>
      <c r="BH161" s="6">
        <f t="shared" si="239"/>
        <v>10</v>
      </c>
      <c r="BI161" s="6">
        <f t="shared" si="240"/>
        <v>15</v>
      </c>
      <c r="BJ161" s="6">
        <f t="shared" si="241"/>
        <v>29</v>
      </c>
      <c r="BK161" s="6" t="str">
        <f t="shared" si="242"/>
        <v>F</v>
      </c>
      <c r="BL161" s="6" t="str">
        <f t="shared" si="243"/>
        <v>F</v>
      </c>
      <c r="BN161" s="190" t="str">
        <f t="shared" si="269"/>
        <v>যুক্তিবিদ্যা</v>
      </c>
      <c r="BO161" s="195">
        <v>2</v>
      </c>
      <c r="BP161" s="195">
        <v>158</v>
      </c>
      <c r="BQ161" s="113">
        <f t="shared" ref="BQ161:BR161" si="279">IF(BP161="","Abs.",BP161)</f>
        <v>158</v>
      </c>
      <c r="BR161" s="6">
        <f t="shared" si="279"/>
        <v>158</v>
      </c>
      <c r="BS161" s="6" t="str">
        <f t="shared" si="246"/>
        <v>A+</v>
      </c>
      <c r="BT161" s="6">
        <f t="shared" si="247"/>
        <v>5</v>
      </c>
    </row>
    <row r="162" spans="1:72">
      <c r="A162" s="197">
        <v>159</v>
      </c>
      <c r="C162" s="167">
        <v>159</v>
      </c>
      <c r="D162" s="171">
        <v>13</v>
      </c>
      <c r="E162" s="171">
        <v>29</v>
      </c>
      <c r="F162" s="197">
        <f t="shared" si="211"/>
        <v>13</v>
      </c>
      <c r="G162" s="197">
        <f t="shared" si="212"/>
        <v>29</v>
      </c>
      <c r="H162" s="197">
        <f t="shared" si="213"/>
        <v>42</v>
      </c>
      <c r="I162" s="197" t="str">
        <f t="shared" si="214"/>
        <v>C</v>
      </c>
      <c r="J162" s="197">
        <f t="shared" si="215"/>
        <v>2</v>
      </c>
      <c r="K162" s="104"/>
      <c r="L162" s="167">
        <v>159</v>
      </c>
      <c r="M162" s="172">
        <v>28</v>
      </c>
      <c r="N162" s="113">
        <f t="shared" si="216"/>
        <v>28</v>
      </c>
      <c r="O162" s="197">
        <f t="shared" si="217"/>
        <v>28</v>
      </c>
      <c r="P162" s="197" t="str">
        <f t="shared" si="218"/>
        <v>F</v>
      </c>
      <c r="Q162" s="197" t="str">
        <f t="shared" si="219"/>
        <v>F</v>
      </c>
      <c r="R162" s="117"/>
      <c r="S162" s="167">
        <v>159</v>
      </c>
      <c r="T162" s="173">
        <v>13</v>
      </c>
      <c r="U162" s="173">
        <v>23</v>
      </c>
      <c r="V162" s="197">
        <f t="shared" si="220"/>
        <v>13</v>
      </c>
      <c r="W162" s="197">
        <f t="shared" si="248"/>
        <v>23</v>
      </c>
      <c r="X162" s="197">
        <f t="shared" si="221"/>
        <v>36</v>
      </c>
      <c r="Y162" s="197" t="str">
        <f t="shared" si="222"/>
        <v>D</v>
      </c>
      <c r="Z162" s="197">
        <f t="shared" si="262"/>
        <v>1</v>
      </c>
      <c r="AA162" s="6"/>
      <c r="AB162" s="167">
        <v>159</v>
      </c>
      <c r="AC162">
        <v>17</v>
      </c>
      <c r="AD162">
        <v>16</v>
      </c>
      <c r="AE162" s="197">
        <f t="shared" si="224"/>
        <v>17</v>
      </c>
      <c r="AF162" s="197">
        <f t="shared" si="225"/>
        <v>16</v>
      </c>
      <c r="AG162" s="197">
        <f t="shared" si="226"/>
        <v>33</v>
      </c>
      <c r="AH162" s="197" t="str">
        <f t="shared" si="227"/>
        <v>F</v>
      </c>
      <c r="AI162" s="197" t="str">
        <f t="shared" si="228"/>
        <v>F</v>
      </c>
      <c r="AJ162" s="6"/>
      <c r="AK162" s="167">
        <v>159</v>
      </c>
      <c r="AL162" s="174">
        <v>21</v>
      </c>
      <c r="AM162" s="174">
        <v>23</v>
      </c>
      <c r="AN162" s="197">
        <f t="shared" si="229"/>
        <v>21</v>
      </c>
      <c r="AO162" s="197">
        <f t="shared" si="249"/>
        <v>23</v>
      </c>
      <c r="AP162" s="197">
        <f t="shared" si="230"/>
        <v>44</v>
      </c>
      <c r="AQ162" s="197" t="str">
        <f t="shared" si="231"/>
        <v>C</v>
      </c>
      <c r="AR162" s="197">
        <f t="shared" si="232"/>
        <v>2</v>
      </c>
      <c r="AS162" s="6"/>
      <c r="AT162" s="167">
        <v>159</v>
      </c>
      <c r="AU162" s="176">
        <v>18</v>
      </c>
      <c r="AV162" s="176">
        <v>7</v>
      </c>
      <c r="AW162" s="188">
        <f t="shared" si="233"/>
        <v>18</v>
      </c>
      <c r="AX162" s="197">
        <f t="shared" si="234"/>
        <v>7</v>
      </c>
      <c r="AY162" s="197">
        <f t="shared" si="235"/>
        <v>25</v>
      </c>
      <c r="AZ162" s="197" t="str">
        <f t="shared" si="236"/>
        <v>F</v>
      </c>
      <c r="BA162" s="197" t="str">
        <f t="shared" si="237"/>
        <v>F</v>
      </c>
      <c r="BB162" s="6"/>
      <c r="BC162" s="167">
        <v>159</v>
      </c>
      <c r="BD162" s="193">
        <v>8</v>
      </c>
      <c r="BE162" s="193">
        <v>10</v>
      </c>
      <c r="BF162" s="193">
        <v>15</v>
      </c>
      <c r="BG162" s="6">
        <f t="shared" si="238"/>
        <v>8</v>
      </c>
      <c r="BH162" s="6">
        <f t="shared" si="239"/>
        <v>10</v>
      </c>
      <c r="BI162" s="6">
        <f t="shared" si="240"/>
        <v>15</v>
      </c>
      <c r="BJ162" s="6">
        <f t="shared" si="241"/>
        <v>33</v>
      </c>
      <c r="BK162" s="6" t="str">
        <f t="shared" si="242"/>
        <v>F</v>
      </c>
      <c r="BL162" s="6" t="str">
        <f t="shared" si="243"/>
        <v>F</v>
      </c>
      <c r="BN162" s="190" t="str">
        <f t="shared" si="269"/>
        <v>যুক্তিবিদ্যা</v>
      </c>
      <c r="BO162" s="195">
        <v>2</v>
      </c>
      <c r="BP162" s="195">
        <v>159</v>
      </c>
      <c r="BQ162" s="113">
        <f t="shared" ref="BQ162:BR162" si="280">IF(BP162="","Abs.",BP162)</f>
        <v>159</v>
      </c>
      <c r="BR162" s="6">
        <f t="shared" si="280"/>
        <v>159</v>
      </c>
      <c r="BS162" s="6" t="str">
        <f t="shared" si="246"/>
        <v>A+</v>
      </c>
      <c r="BT162" s="6">
        <f t="shared" si="247"/>
        <v>5</v>
      </c>
    </row>
    <row r="163" spans="1:72">
      <c r="A163" s="197">
        <v>160</v>
      </c>
      <c r="C163" s="167">
        <v>160</v>
      </c>
      <c r="D163" s="171">
        <v>11</v>
      </c>
      <c r="E163" s="171">
        <v>18</v>
      </c>
      <c r="F163" s="197">
        <f t="shared" si="211"/>
        <v>11</v>
      </c>
      <c r="G163" s="197">
        <f t="shared" si="212"/>
        <v>18</v>
      </c>
      <c r="H163" s="197">
        <f t="shared" si="213"/>
        <v>29</v>
      </c>
      <c r="I163" s="197" t="str">
        <f t="shared" si="214"/>
        <v>F</v>
      </c>
      <c r="J163" s="197" t="str">
        <f t="shared" si="215"/>
        <v>F</v>
      </c>
      <c r="K163" s="104"/>
      <c r="L163" s="167">
        <v>160</v>
      </c>
      <c r="M163" s="172">
        <v>18</v>
      </c>
      <c r="N163" s="113">
        <f t="shared" si="216"/>
        <v>18</v>
      </c>
      <c r="O163" s="197">
        <f t="shared" si="217"/>
        <v>18</v>
      </c>
      <c r="P163" s="197" t="str">
        <f t="shared" si="218"/>
        <v>F</v>
      </c>
      <c r="Q163" s="197" t="str">
        <f t="shared" si="219"/>
        <v>F</v>
      </c>
      <c r="R163" s="117"/>
      <c r="S163" s="167">
        <v>160</v>
      </c>
      <c r="T163" s="173">
        <v>12</v>
      </c>
      <c r="U163" s="173">
        <v>15</v>
      </c>
      <c r="V163" s="197">
        <f t="shared" si="220"/>
        <v>12</v>
      </c>
      <c r="W163" s="197">
        <f t="shared" si="248"/>
        <v>15</v>
      </c>
      <c r="X163" s="197">
        <f t="shared" si="221"/>
        <v>27</v>
      </c>
      <c r="Y163" s="197" t="str">
        <f t="shared" si="222"/>
        <v>F</v>
      </c>
      <c r="Z163" s="197" t="str">
        <f t="shared" si="262"/>
        <v>F</v>
      </c>
      <c r="AA163" s="6"/>
      <c r="AB163" s="167">
        <v>160</v>
      </c>
      <c r="AC163">
        <v>17</v>
      </c>
      <c r="AD163">
        <v>8</v>
      </c>
      <c r="AE163" s="197">
        <f t="shared" si="224"/>
        <v>17</v>
      </c>
      <c r="AF163" s="197">
        <f t="shared" si="225"/>
        <v>8</v>
      </c>
      <c r="AG163" s="197">
        <f t="shared" si="226"/>
        <v>25</v>
      </c>
      <c r="AH163" s="197" t="str">
        <f t="shared" si="227"/>
        <v>F</v>
      </c>
      <c r="AI163" s="197" t="str">
        <f t="shared" si="228"/>
        <v>F</v>
      </c>
      <c r="AJ163" s="6"/>
      <c r="AK163" s="167">
        <v>160</v>
      </c>
      <c r="AL163" s="174">
        <v>16</v>
      </c>
      <c r="AM163" s="174">
        <v>14</v>
      </c>
      <c r="AN163" s="197">
        <f t="shared" si="229"/>
        <v>16</v>
      </c>
      <c r="AO163" s="197">
        <f t="shared" si="249"/>
        <v>14</v>
      </c>
      <c r="AP163" s="197">
        <f t="shared" si="230"/>
        <v>30</v>
      </c>
      <c r="AQ163" s="197" t="str">
        <f t="shared" si="231"/>
        <v>F</v>
      </c>
      <c r="AR163" s="197" t="str">
        <f t="shared" si="232"/>
        <v>F</v>
      </c>
      <c r="AS163" s="6"/>
      <c r="AT163" s="167">
        <v>160</v>
      </c>
      <c r="AU163" s="176">
        <v>18</v>
      </c>
      <c r="AV163" s="176">
        <v>8</v>
      </c>
      <c r="AW163" s="188">
        <f t="shared" si="233"/>
        <v>18</v>
      </c>
      <c r="AX163" s="197">
        <f t="shared" si="234"/>
        <v>8</v>
      </c>
      <c r="AY163" s="197">
        <f t="shared" si="235"/>
        <v>26</v>
      </c>
      <c r="AZ163" s="197" t="str">
        <f t="shared" si="236"/>
        <v>F</v>
      </c>
      <c r="BA163" s="197" t="str">
        <f t="shared" si="237"/>
        <v>F</v>
      </c>
      <c r="BB163" s="6"/>
      <c r="BC163" s="167">
        <v>160</v>
      </c>
      <c r="BD163" s="193">
        <v>10</v>
      </c>
      <c r="BE163" s="193">
        <v>6</v>
      </c>
      <c r="BF163" s="193">
        <v>15</v>
      </c>
      <c r="BG163" s="6">
        <f t="shared" si="238"/>
        <v>10</v>
      </c>
      <c r="BH163" s="6">
        <f t="shared" si="239"/>
        <v>6</v>
      </c>
      <c r="BI163" s="6">
        <f t="shared" si="240"/>
        <v>15</v>
      </c>
      <c r="BJ163" s="6">
        <f t="shared" si="241"/>
        <v>31</v>
      </c>
      <c r="BK163" s="6" t="str">
        <f t="shared" si="242"/>
        <v>F</v>
      </c>
      <c r="BL163" s="6" t="str">
        <f t="shared" si="243"/>
        <v>F</v>
      </c>
      <c r="BN163" s="190" t="str">
        <f t="shared" si="269"/>
        <v>যুক্তিবিদ্যা</v>
      </c>
      <c r="BO163" s="195">
        <v>2</v>
      </c>
      <c r="BP163" s="195">
        <v>160</v>
      </c>
      <c r="BQ163" s="113">
        <f t="shared" ref="BQ163:BR163" si="281">IF(BP163="","Abs.",BP163)</f>
        <v>160</v>
      </c>
      <c r="BR163" s="6">
        <f t="shared" si="281"/>
        <v>160</v>
      </c>
      <c r="BS163" s="6" t="str">
        <f t="shared" si="246"/>
        <v>A+</v>
      </c>
      <c r="BT163" s="6">
        <f t="shared" si="247"/>
        <v>5</v>
      </c>
    </row>
    <row r="164" spans="1:72">
      <c r="A164" s="197">
        <v>161</v>
      </c>
      <c r="C164" s="167">
        <v>161</v>
      </c>
      <c r="D164" s="171"/>
      <c r="E164" s="171"/>
      <c r="F164" s="197" t="str">
        <f t="shared" si="211"/>
        <v>Abs.</v>
      </c>
      <c r="G164" s="197" t="str">
        <f t="shared" si="212"/>
        <v>Abs.</v>
      </c>
      <c r="H164" s="197" t="str">
        <f t="shared" si="213"/>
        <v>Abs.</v>
      </c>
      <c r="I164" s="197" t="str">
        <f t="shared" si="214"/>
        <v>Abs.</v>
      </c>
      <c r="J164" s="197" t="str">
        <f t="shared" si="215"/>
        <v>Abs.</v>
      </c>
      <c r="K164" s="104"/>
      <c r="L164" s="167">
        <v>161</v>
      </c>
      <c r="M164" s="172"/>
      <c r="N164" s="113" t="str">
        <f t="shared" si="216"/>
        <v>Abs.</v>
      </c>
      <c r="O164" s="197" t="str">
        <f t="shared" si="217"/>
        <v>Abs.</v>
      </c>
      <c r="P164" s="197" t="str">
        <f t="shared" si="218"/>
        <v>Abs.</v>
      </c>
      <c r="Q164" s="197" t="str">
        <f t="shared" si="219"/>
        <v>Abs.</v>
      </c>
      <c r="R164" s="117"/>
      <c r="S164" s="167">
        <v>161</v>
      </c>
      <c r="T164" s="173"/>
      <c r="U164" s="173"/>
      <c r="V164" s="197" t="str">
        <f t="shared" si="220"/>
        <v>Abs.</v>
      </c>
      <c r="W164" s="197" t="str">
        <f t="shared" si="248"/>
        <v>Abs.</v>
      </c>
      <c r="X164" s="197" t="str">
        <f t="shared" si="221"/>
        <v>Abs.</v>
      </c>
      <c r="Y164" s="197" t="str">
        <f t="shared" si="222"/>
        <v>Abs.</v>
      </c>
      <c r="Z164" s="197" t="str">
        <f t="shared" si="262"/>
        <v>Abs.</v>
      </c>
      <c r="AA164" s="6"/>
      <c r="AB164" s="167">
        <v>161</v>
      </c>
      <c r="AC164"/>
      <c r="AD164"/>
      <c r="AE164" s="197" t="str">
        <f t="shared" si="224"/>
        <v>Abs.</v>
      </c>
      <c r="AF164" s="197" t="str">
        <f t="shared" si="225"/>
        <v>Abs.</v>
      </c>
      <c r="AG164" s="197" t="str">
        <f t="shared" si="226"/>
        <v>Abs.</v>
      </c>
      <c r="AH164" s="197" t="str">
        <f t="shared" si="227"/>
        <v>Abs.</v>
      </c>
      <c r="AI164" s="197" t="str">
        <f t="shared" si="228"/>
        <v>Abs.</v>
      </c>
      <c r="AJ164" s="6"/>
      <c r="AK164" s="167">
        <v>161</v>
      </c>
      <c r="AL164" s="174"/>
      <c r="AM164" s="174"/>
      <c r="AN164" s="197" t="str">
        <f t="shared" si="229"/>
        <v>Abs.</v>
      </c>
      <c r="AO164" s="197" t="str">
        <f t="shared" si="249"/>
        <v>Abs.</v>
      </c>
      <c r="AP164" s="197" t="str">
        <f t="shared" si="230"/>
        <v>Abs.</v>
      </c>
      <c r="AQ164" s="197" t="str">
        <f t="shared" si="231"/>
        <v>Abs.</v>
      </c>
      <c r="AR164" s="197" t="str">
        <f t="shared" si="232"/>
        <v>Abs.</v>
      </c>
      <c r="AS164" s="6"/>
      <c r="AT164" s="167">
        <v>161</v>
      </c>
      <c r="AU164" s="177"/>
      <c r="AV164" s="177"/>
      <c r="AW164" s="188" t="str">
        <f t="shared" si="233"/>
        <v>Abs.</v>
      </c>
      <c r="AX164" s="197" t="str">
        <f t="shared" si="234"/>
        <v>Abs.</v>
      </c>
      <c r="AY164" s="197" t="str">
        <f t="shared" si="235"/>
        <v>Abs.</v>
      </c>
      <c r="AZ164" s="197" t="str">
        <f t="shared" si="236"/>
        <v>Abs.</v>
      </c>
      <c r="BA164" s="197" t="str">
        <f t="shared" si="237"/>
        <v>Abs.</v>
      </c>
      <c r="BB164" s="6"/>
      <c r="BC164" s="167">
        <v>161</v>
      </c>
      <c r="BD164" s="193"/>
      <c r="BE164" s="193"/>
      <c r="BF164" s="193"/>
      <c r="BG164" s="6" t="str">
        <f t="shared" si="238"/>
        <v>Abs.</v>
      </c>
      <c r="BH164" s="6" t="str">
        <f t="shared" si="239"/>
        <v>Abs.</v>
      </c>
      <c r="BI164" s="6" t="str">
        <f t="shared" si="240"/>
        <v>Abs.</v>
      </c>
      <c r="BJ164" s="6" t="str">
        <f t="shared" si="241"/>
        <v>Abs.</v>
      </c>
      <c r="BK164" s="6" t="str">
        <f t="shared" si="242"/>
        <v>Abs.</v>
      </c>
      <c r="BL164" s="6" t="str">
        <f t="shared" si="243"/>
        <v>Abs.</v>
      </c>
      <c r="BN164" s="190" t="str">
        <f t="shared" si="269"/>
        <v>যুক্তিবিদ্যা</v>
      </c>
      <c r="BO164" s="195">
        <v>2</v>
      </c>
      <c r="BP164" s="195">
        <v>161</v>
      </c>
      <c r="BQ164" s="113">
        <f t="shared" ref="BQ164:BR164" si="282">IF(BP164="","Abs.",BP164)</f>
        <v>161</v>
      </c>
      <c r="BR164" s="6">
        <f t="shared" si="282"/>
        <v>161</v>
      </c>
      <c r="BS164" s="6" t="str">
        <f t="shared" si="246"/>
        <v>A+</v>
      </c>
      <c r="BT164" s="6">
        <f t="shared" si="247"/>
        <v>5</v>
      </c>
    </row>
    <row r="165" spans="1:72">
      <c r="A165" s="197">
        <v>162</v>
      </c>
      <c r="C165" s="167">
        <v>162</v>
      </c>
      <c r="D165" s="171">
        <v>16</v>
      </c>
      <c r="E165" s="171">
        <v>44</v>
      </c>
      <c r="F165" s="197">
        <f t="shared" si="211"/>
        <v>16</v>
      </c>
      <c r="G165" s="197">
        <f t="shared" si="212"/>
        <v>44</v>
      </c>
      <c r="H165" s="197">
        <f t="shared" si="213"/>
        <v>60</v>
      </c>
      <c r="I165" s="197" t="str">
        <f t="shared" si="214"/>
        <v>A-</v>
      </c>
      <c r="J165" s="197">
        <f t="shared" si="215"/>
        <v>3.5</v>
      </c>
      <c r="K165" s="104"/>
      <c r="L165" s="167">
        <v>162</v>
      </c>
      <c r="M165" s="172">
        <v>40</v>
      </c>
      <c r="N165" s="113">
        <f t="shared" si="216"/>
        <v>40</v>
      </c>
      <c r="O165" s="197">
        <f t="shared" si="217"/>
        <v>40</v>
      </c>
      <c r="P165" s="197" t="str">
        <f t="shared" si="218"/>
        <v>C</v>
      </c>
      <c r="Q165" s="197">
        <f t="shared" si="219"/>
        <v>2</v>
      </c>
      <c r="R165" s="117"/>
      <c r="S165" s="167">
        <v>162</v>
      </c>
      <c r="T165" s="173">
        <v>10</v>
      </c>
      <c r="U165" s="173">
        <v>28</v>
      </c>
      <c r="V165" s="197">
        <f t="shared" si="220"/>
        <v>10</v>
      </c>
      <c r="W165" s="197">
        <f t="shared" si="248"/>
        <v>28</v>
      </c>
      <c r="X165" s="197">
        <f t="shared" si="221"/>
        <v>38</v>
      </c>
      <c r="Y165" s="197" t="str">
        <f t="shared" si="222"/>
        <v>D</v>
      </c>
      <c r="Z165" s="197" t="str">
        <f t="shared" si="262"/>
        <v>F</v>
      </c>
      <c r="AA165" s="6"/>
      <c r="AB165" s="167">
        <v>162</v>
      </c>
      <c r="AC165">
        <v>15</v>
      </c>
      <c r="AD165">
        <v>23</v>
      </c>
      <c r="AE165" s="197">
        <f t="shared" si="224"/>
        <v>15</v>
      </c>
      <c r="AF165" s="197">
        <f t="shared" si="225"/>
        <v>23</v>
      </c>
      <c r="AG165" s="197">
        <f t="shared" si="226"/>
        <v>38</v>
      </c>
      <c r="AH165" s="197" t="str">
        <f t="shared" si="227"/>
        <v>D</v>
      </c>
      <c r="AI165" s="197">
        <f t="shared" si="228"/>
        <v>1</v>
      </c>
      <c r="AJ165" s="6"/>
      <c r="AK165" s="167">
        <v>162</v>
      </c>
      <c r="AL165" s="174">
        <v>18</v>
      </c>
      <c r="AM165" s="174">
        <v>37</v>
      </c>
      <c r="AN165" s="197">
        <f t="shared" si="229"/>
        <v>18</v>
      </c>
      <c r="AO165" s="197">
        <f t="shared" si="249"/>
        <v>37</v>
      </c>
      <c r="AP165" s="197">
        <f t="shared" si="230"/>
        <v>55</v>
      </c>
      <c r="AQ165" s="197" t="str">
        <f t="shared" si="231"/>
        <v>B</v>
      </c>
      <c r="AR165" s="197">
        <f t="shared" si="232"/>
        <v>3</v>
      </c>
      <c r="AS165" s="6"/>
      <c r="AT165" s="167">
        <v>162</v>
      </c>
      <c r="AU165" s="176">
        <v>21</v>
      </c>
      <c r="AV165" s="176">
        <v>16</v>
      </c>
      <c r="AW165" s="188">
        <f t="shared" si="233"/>
        <v>21</v>
      </c>
      <c r="AX165" s="197">
        <f t="shared" si="234"/>
        <v>16</v>
      </c>
      <c r="AY165" s="197">
        <f t="shared" si="235"/>
        <v>37</v>
      </c>
      <c r="AZ165" s="197" t="str">
        <f t="shared" si="236"/>
        <v>F</v>
      </c>
      <c r="BA165" s="197" t="str">
        <f t="shared" si="237"/>
        <v>F</v>
      </c>
      <c r="BB165" s="6"/>
      <c r="BC165" s="167">
        <v>162</v>
      </c>
      <c r="BD165" s="193">
        <v>15</v>
      </c>
      <c r="BE165" s="193">
        <v>24</v>
      </c>
      <c r="BF165" s="193">
        <v>17</v>
      </c>
      <c r="BG165" s="6">
        <f t="shared" si="238"/>
        <v>15</v>
      </c>
      <c r="BH165" s="6">
        <f t="shared" si="239"/>
        <v>24</v>
      </c>
      <c r="BI165" s="6">
        <f t="shared" si="240"/>
        <v>17</v>
      </c>
      <c r="BJ165" s="6">
        <f t="shared" si="241"/>
        <v>56</v>
      </c>
      <c r="BK165" s="6" t="str">
        <f t="shared" si="242"/>
        <v>B</v>
      </c>
      <c r="BL165" s="6">
        <f t="shared" si="243"/>
        <v>3</v>
      </c>
      <c r="BN165" s="190" t="str">
        <f t="shared" si="269"/>
        <v>যুক্তিবিদ্যা</v>
      </c>
      <c r="BO165" s="195">
        <v>2</v>
      </c>
      <c r="BP165" s="195">
        <v>162</v>
      </c>
      <c r="BQ165" s="113">
        <f t="shared" ref="BQ165:BR165" si="283">IF(BP165="","Abs.",BP165)</f>
        <v>162</v>
      </c>
      <c r="BR165" s="6">
        <f t="shared" si="283"/>
        <v>162</v>
      </c>
      <c r="BS165" s="6" t="str">
        <f t="shared" si="246"/>
        <v>A+</v>
      </c>
      <c r="BT165" s="6">
        <f t="shared" si="247"/>
        <v>5</v>
      </c>
    </row>
    <row r="166" spans="1:72">
      <c r="A166" s="197">
        <v>163</v>
      </c>
      <c r="C166" s="167">
        <v>163</v>
      </c>
      <c r="D166" s="171">
        <v>13</v>
      </c>
      <c r="E166" s="171">
        <v>45</v>
      </c>
      <c r="F166" s="197">
        <f t="shared" si="211"/>
        <v>13</v>
      </c>
      <c r="G166" s="197">
        <f t="shared" si="212"/>
        <v>45</v>
      </c>
      <c r="H166" s="197">
        <f t="shared" si="213"/>
        <v>58</v>
      </c>
      <c r="I166" s="197" t="str">
        <f t="shared" si="214"/>
        <v>B</v>
      </c>
      <c r="J166" s="197">
        <f t="shared" si="215"/>
        <v>3</v>
      </c>
      <c r="K166" s="104"/>
      <c r="L166" s="167">
        <v>163</v>
      </c>
      <c r="M166" s="172">
        <v>46</v>
      </c>
      <c r="N166" s="113">
        <f t="shared" si="216"/>
        <v>46</v>
      </c>
      <c r="O166" s="197">
        <f t="shared" si="217"/>
        <v>46</v>
      </c>
      <c r="P166" s="197" t="str">
        <f t="shared" si="218"/>
        <v>C</v>
      </c>
      <c r="Q166" s="197">
        <f t="shared" si="219"/>
        <v>2</v>
      </c>
      <c r="R166" s="117"/>
      <c r="S166" s="167">
        <v>163</v>
      </c>
      <c r="T166" s="173">
        <v>12</v>
      </c>
      <c r="U166" s="173">
        <v>30</v>
      </c>
      <c r="V166" s="197">
        <f t="shared" si="220"/>
        <v>12</v>
      </c>
      <c r="W166" s="197">
        <f t="shared" si="248"/>
        <v>30</v>
      </c>
      <c r="X166" s="197">
        <f t="shared" si="221"/>
        <v>42</v>
      </c>
      <c r="Y166" s="197" t="str">
        <f t="shared" si="222"/>
        <v>C</v>
      </c>
      <c r="Z166" s="197" t="str">
        <f t="shared" si="262"/>
        <v>F</v>
      </c>
      <c r="AA166" s="6"/>
      <c r="AB166" s="167">
        <v>163</v>
      </c>
      <c r="AC166">
        <v>14</v>
      </c>
      <c r="AD166">
        <v>23</v>
      </c>
      <c r="AE166" s="197">
        <f t="shared" si="224"/>
        <v>14</v>
      </c>
      <c r="AF166" s="197">
        <f t="shared" si="225"/>
        <v>23</v>
      </c>
      <c r="AG166" s="197">
        <f t="shared" si="226"/>
        <v>37</v>
      </c>
      <c r="AH166" s="197" t="str">
        <f t="shared" si="227"/>
        <v>D</v>
      </c>
      <c r="AI166" s="197">
        <f t="shared" si="228"/>
        <v>1</v>
      </c>
      <c r="AJ166" s="6"/>
      <c r="AK166" s="167">
        <v>163</v>
      </c>
      <c r="AL166" s="174">
        <v>13</v>
      </c>
      <c r="AM166" s="174">
        <v>25</v>
      </c>
      <c r="AN166" s="197">
        <f t="shared" si="229"/>
        <v>13</v>
      </c>
      <c r="AO166" s="197">
        <f t="shared" si="249"/>
        <v>25</v>
      </c>
      <c r="AP166" s="197">
        <f t="shared" si="230"/>
        <v>38</v>
      </c>
      <c r="AQ166" s="197" t="str">
        <f t="shared" si="231"/>
        <v>D</v>
      </c>
      <c r="AR166" s="197">
        <f t="shared" si="232"/>
        <v>1</v>
      </c>
      <c r="AS166" s="6"/>
      <c r="AT166" s="167">
        <v>163</v>
      </c>
      <c r="AU166" s="176">
        <v>21</v>
      </c>
      <c r="AV166" s="176">
        <v>14</v>
      </c>
      <c r="AW166" s="188">
        <f t="shared" si="233"/>
        <v>21</v>
      </c>
      <c r="AX166" s="197">
        <f t="shared" si="234"/>
        <v>14</v>
      </c>
      <c r="AY166" s="197">
        <f t="shared" si="235"/>
        <v>35</v>
      </c>
      <c r="AZ166" s="197" t="str">
        <f t="shared" si="236"/>
        <v>F</v>
      </c>
      <c r="BA166" s="197" t="str">
        <f t="shared" si="237"/>
        <v>F</v>
      </c>
      <c r="BB166" s="6"/>
      <c r="BC166" s="167">
        <v>163</v>
      </c>
      <c r="BD166" s="193">
        <v>19</v>
      </c>
      <c r="BE166" s="193">
        <v>28</v>
      </c>
      <c r="BF166" s="193">
        <v>18</v>
      </c>
      <c r="BG166" s="6">
        <f t="shared" si="238"/>
        <v>19</v>
      </c>
      <c r="BH166" s="6">
        <f t="shared" si="239"/>
        <v>28</v>
      </c>
      <c r="BI166" s="6">
        <f t="shared" si="240"/>
        <v>18</v>
      </c>
      <c r="BJ166" s="6">
        <f t="shared" si="241"/>
        <v>65</v>
      </c>
      <c r="BK166" s="6" t="str">
        <f t="shared" si="242"/>
        <v>A-</v>
      </c>
      <c r="BL166" s="6">
        <f t="shared" si="243"/>
        <v>3.5</v>
      </c>
      <c r="BN166" s="190" t="str">
        <f t="shared" si="269"/>
        <v>যুক্তিবিদ্যা</v>
      </c>
      <c r="BO166" s="195">
        <v>2</v>
      </c>
      <c r="BP166" s="195">
        <v>163</v>
      </c>
      <c r="BQ166" s="113">
        <f t="shared" ref="BQ166:BR166" si="284">IF(BP166="","Abs.",BP166)</f>
        <v>163</v>
      </c>
      <c r="BR166" s="6">
        <f t="shared" si="284"/>
        <v>163</v>
      </c>
      <c r="BS166" s="6" t="str">
        <f t="shared" si="246"/>
        <v>A+</v>
      </c>
      <c r="BT166" s="6">
        <f t="shared" si="247"/>
        <v>5</v>
      </c>
    </row>
    <row r="167" spans="1:72">
      <c r="A167" s="197">
        <v>164</v>
      </c>
      <c r="C167" s="167">
        <v>164</v>
      </c>
      <c r="D167" s="171">
        <v>14</v>
      </c>
      <c r="E167" s="171">
        <v>54</v>
      </c>
      <c r="F167" s="197">
        <f t="shared" si="211"/>
        <v>14</v>
      </c>
      <c r="G167" s="197">
        <f t="shared" si="212"/>
        <v>54</v>
      </c>
      <c r="H167" s="197">
        <f t="shared" si="213"/>
        <v>68</v>
      </c>
      <c r="I167" s="197" t="str">
        <f t="shared" si="214"/>
        <v>A-</v>
      </c>
      <c r="J167" s="197">
        <f t="shared" si="215"/>
        <v>3.5</v>
      </c>
      <c r="K167" s="104"/>
      <c r="L167" s="167">
        <v>164</v>
      </c>
      <c r="M167" s="172">
        <v>72</v>
      </c>
      <c r="N167" s="113">
        <f t="shared" si="216"/>
        <v>72</v>
      </c>
      <c r="O167" s="197">
        <f t="shared" si="217"/>
        <v>72</v>
      </c>
      <c r="P167" s="197" t="str">
        <f t="shared" si="218"/>
        <v>A</v>
      </c>
      <c r="Q167" s="197">
        <f t="shared" si="219"/>
        <v>4</v>
      </c>
      <c r="R167" s="117"/>
      <c r="S167" s="167">
        <v>164</v>
      </c>
      <c r="T167" s="173">
        <v>11</v>
      </c>
      <c r="U167" s="173">
        <v>48</v>
      </c>
      <c r="V167" s="197">
        <f t="shared" si="220"/>
        <v>11</v>
      </c>
      <c r="W167" s="197">
        <f t="shared" si="248"/>
        <v>48</v>
      </c>
      <c r="X167" s="197">
        <f t="shared" si="221"/>
        <v>59</v>
      </c>
      <c r="Y167" s="197" t="str">
        <f t="shared" si="222"/>
        <v>B</v>
      </c>
      <c r="Z167" s="197" t="str">
        <f t="shared" si="262"/>
        <v>F</v>
      </c>
      <c r="AA167" s="6"/>
      <c r="AB167" s="167">
        <v>164</v>
      </c>
      <c r="AC167">
        <v>18</v>
      </c>
      <c r="AD167">
        <v>32</v>
      </c>
      <c r="AE167" s="197">
        <f t="shared" si="224"/>
        <v>18</v>
      </c>
      <c r="AF167" s="197">
        <f t="shared" si="225"/>
        <v>32</v>
      </c>
      <c r="AG167" s="197">
        <f t="shared" si="226"/>
        <v>50</v>
      </c>
      <c r="AH167" s="197" t="str">
        <f t="shared" si="227"/>
        <v>B</v>
      </c>
      <c r="AI167" s="197">
        <f t="shared" si="228"/>
        <v>3</v>
      </c>
      <c r="AJ167" s="6"/>
      <c r="AK167" s="167">
        <v>164</v>
      </c>
      <c r="AL167" s="174">
        <v>16</v>
      </c>
      <c r="AM167" s="174">
        <v>50</v>
      </c>
      <c r="AN167" s="197">
        <f t="shared" si="229"/>
        <v>16</v>
      </c>
      <c r="AO167" s="197">
        <f t="shared" si="249"/>
        <v>50</v>
      </c>
      <c r="AP167" s="197">
        <f t="shared" si="230"/>
        <v>66</v>
      </c>
      <c r="AQ167" s="197" t="str">
        <f t="shared" si="231"/>
        <v>A-</v>
      </c>
      <c r="AR167" s="197">
        <f t="shared" si="232"/>
        <v>3.5</v>
      </c>
      <c r="AS167" s="6"/>
      <c r="AT167" s="167">
        <v>164</v>
      </c>
      <c r="AU167" s="176">
        <v>22</v>
      </c>
      <c r="AV167" s="176">
        <v>35</v>
      </c>
      <c r="AW167" s="188">
        <f t="shared" si="233"/>
        <v>22</v>
      </c>
      <c r="AX167" s="197">
        <f t="shared" si="234"/>
        <v>35</v>
      </c>
      <c r="AY167" s="197">
        <f t="shared" si="235"/>
        <v>57</v>
      </c>
      <c r="AZ167" s="197" t="str">
        <f t="shared" si="236"/>
        <v>B</v>
      </c>
      <c r="BA167" s="197">
        <f t="shared" si="237"/>
        <v>3</v>
      </c>
      <c r="BB167" s="6"/>
      <c r="BC167" s="167">
        <v>164</v>
      </c>
      <c r="BD167" s="193">
        <v>13</v>
      </c>
      <c r="BE167" s="193">
        <v>34</v>
      </c>
      <c r="BF167" s="193">
        <v>18</v>
      </c>
      <c r="BG167" s="6">
        <f t="shared" si="238"/>
        <v>13</v>
      </c>
      <c r="BH167" s="6">
        <f t="shared" si="239"/>
        <v>34</v>
      </c>
      <c r="BI167" s="6">
        <f t="shared" si="240"/>
        <v>18</v>
      </c>
      <c r="BJ167" s="6">
        <f t="shared" si="241"/>
        <v>65</v>
      </c>
      <c r="BK167" s="6" t="str">
        <f t="shared" si="242"/>
        <v>A-</v>
      </c>
      <c r="BL167" s="6">
        <f t="shared" si="243"/>
        <v>3.5</v>
      </c>
      <c r="BN167" s="190" t="str">
        <f t="shared" si="269"/>
        <v>যুক্তিবিদ্যা</v>
      </c>
      <c r="BO167" s="195">
        <v>2</v>
      </c>
      <c r="BP167" s="195">
        <v>164</v>
      </c>
      <c r="BQ167" s="113">
        <f t="shared" ref="BQ167:BR167" si="285">IF(BP167="","Abs.",BP167)</f>
        <v>164</v>
      </c>
      <c r="BR167" s="6">
        <f t="shared" si="285"/>
        <v>164</v>
      </c>
      <c r="BS167" s="6" t="str">
        <f t="shared" si="246"/>
        <v>A+</v>
      </c>
      <c r="BT167" s="6">
        <f t="shared" si="247"/>
        <v>5</v>
      </c>
    </row>
    <row r="168" spans="1:72">
      <c r="A168" s="197">
        <v>165</v>
      </c>
      <c r="C168" s="167">
        <v>165</v>
      </c>
      <c r="D168" s="171">
        <v>11</v>
      </c>
      <c r="E168" s="171">
        <v>26</v>
      </c>
      <c r="F168" s="197">
        <f t="shared" si="211"/>
        <v>11</v>
      </c>
      <c r="G168" s="197">
        <f t="shared" si="212"/>
        <v>26</v>
      </c>
      <c r="H168" s="197">
        <f t="shared" si="213"/>
        <v>37</v>
      </c>
      <c r="I168" s="197" t="str">
        <f t="shared" si="214"/>
        <v>D</v>
      </c>
      <c r="J168" s="197">
        <f t="shared" si="215"/>
        <v>1</v>
      </c>
      <c r="K168" s="104"/>
      <c r="L168" s="167">
        <v>165</v>
      </c>
      <c r="M168" s="172">
        <v>28</v>
      </c>
      <c r="N168" s="113">
        <f t="shared" si="216"/>
        <v>28</v>
      </c>
      <c r="O168" s="197">
        <f t="shared" si="217"/>
        <v>28</v>
      </c>
      <c r="P168" s="197" t="str">
        <f t="shared" si="218"/>
        <v>F</v>
      </c>
      <c r="Q168" s="197" t="str">
        <f t="shared" si="219"/>
        <v>F</v>
      </c>
      <c r="R168" s="117"/>
      <c r="S168" s="167">
        <v>165</v>
      </c>
      <c r="T168" s="173">
        <v>12</v>
      </c>
      <c r="U168" s="173">
        <v>24</v>
      </c>
      <c r="V168" s="197">
        <f t="shared" si="220"/>
        <v>12</v>
      </c>
      <c r="W168" s="197">
        <f t="shared" si="248"/>
        <v>24</v>
      </c>
      <c r="X168" s="197">
        <f t="shared" si="221"/>
        <v>36</v>
      </c>
      <c r="Y168" s="197" t="str">
        <f t="shared" si="222"/>
        <v>D</v>
      </c>
      <c r="Z168" s="197" t="str">
        <f t="shared" si="262"/>
        <v>F</v>
      </c>
      <c r="AA168" s="6"/>
      <c r="AB168" s="167">
        <v>165</v>
      </c>
      <c r="AC168">
        <v>14</v>
      </c>
      <c r="AD168">
        <v>15</v>
      </c>
      <c r="AE168" s="197">
        <f t="shared" si="224"/>
        <v>14</v>
      </c>
      <c r="AF168" s="197">
        <f t="shared" si="225"/>
        <v>15</v>
      </c>
      <c r="AG168" s="197">
        <f t="shared" si="226"/>
        <v>29</v>
      </c>
      <c r="AH168" s="197" t="str">
        <f t="shared" si="227"/>
        <v>F</v>
      </c>
      <c r="AI168" s="197" t="str">
        <f t="shared" si="228"/>
        <v>F</v>
      </c>
      <c r="AJ168" s="6"/>
      <c r="AK168" s="167">
        <v>165</v>
      </c>
      <c r="AL168" s="174">
        <v>21</v>
      </c>
      <c r="AM168" s="174">
        <v>28</v>
      </c>
      <c r="AN168" s="197">
        <f t="shared" si="229"/>
        <v>21</v>
      </c>
      <c r="AO168" s="197">
        <f t="shared" si="249"/>
        <v>28</v>
      </c>
      <c r="AP168" s="197">
        <f t="shared" si="230"/>
        <v>49</v>
      </c>
      <c r="AQ168" s="197" t="str">
        <f t="shared" si="231"/>
        <v>C</v>
      </c>
      <c r="AR168" s="197">
        <f t="shared" si="232"/>
        <v>2</v>
      </c>
      <c r="AS168" s="6"/>
      <c r="AT168" s="167">
        <v>165</v>
      </c>
      <c r="AU168" s="176">
        <v>15</v>
      </c>
      <c r="AV168" s="176">
        <v>11</v>
      </c>
      <c r="AW168" s="188">
        <f t="shared" si="233"/>
        <v>15</v>
      </c>
      <c r="AX168" s="197">
        <f t="shared" si="234"/>
        <v>11</v>
      </c>
      <c r="AY168" s="197">
        <f t="shared" si="235"/>
        <v>26</v>
      </c>
      <c r="AZ168" s="197" t="str">
        <f t="shared" si="236"/>
        <v>F</v>
      </c>
      <c r="BA168" s="197" t="str">
        <f t="shared" si="237"/>
        <v>F</v>
      </c>
      <c r="BB168" s="6"/>
      <c r="BC168" s="167">
        <v>165</v>
      </c>
      <c r="BD168" s="193">
        <v>10</v>
      </c>
      <c r="BE168" s="193">
        <v>17</v>
      </c>
      <c r="BF168" s="193">
        <v>15</v>
      </c>
      <c r="BG168" s="6">
        <f t="shared" si="238"/>
        <v>10</v>
      </c>
      <c r="BH168" s="6">
        <f t="shared" si="239"/>
        <v>17</v>
      </c>
      <c r="BI168" s="6">
        <f t="shared" si="240"/>
        <v>15</v>
      </c>
      <c r="BJ168" s="6">
        <f t="shared" si="241"/>
        <v>42</v>
      </c>
      <c r="BK168" s="6" t="str">
        <f t="shared" si="242"/>
        <v>C</v>
      </c>
      <c r="BL168" s="6">
        <f t="shared" si="243"/>
        <v>2</v>
      </c>
      <c r="BN168" s="190" t="str">
        <f t="shared" si="269"/>
        <v>যুক্তিবিদ্যা</v>
      </c>
      <c r="BO168" s="195">
        <v>2</v>
      </c>
      <c r="BP168" s="195">
        <v>165</v>
      </c>
      <c r="BQ168" s="113">
        <f t="shared" ref="BQ168:BR168" si="286">IF(BP168="","Abs.",BP168)</f>
        <v>165</v>
      </c>
      <c r="BR168" s="6">
        <f t="shared" si="286"/>
        <v>165</v>
      </c>
      <c r="BS168" s="6" t="str">
        <f t="shared" si="246"/>
        <v>A+</v>
      </c>
      <c r="BT168" s="6">
        <f t="shared" si="247"/>
        <v>5</v>
      </c>
    </row>
    <row r="169" spans="1:72">
      <c r="A169" s="197">
        <v>166</v>
      </c>
      <c r="C169" s="167">
        <v>166</v>
      </c>
      <c r="D169" s="171">
        <v>11</v>
      </c>
      <c r="E169" s="171">
        <v>21</v>
      </c>
      <c r="F169" s="197">
        <f t="shared" si="211"/>
        <v>11</v>
      </c>
      <c r="G169" s="197">
        <f t="shared" si="212"/>
        <v>21</v>
      </c>
      <c r="H169" s="197">
        <f t="shared" si="213"/>
        <v>32</v>
      </c>
      <c r="I169" s="197" t="str">
        <f t="shared" si="214"/>
        <v>F</v>
      </c>
      <c r="J169" s="197" t="str">
        <f t="shared" si="215"/>
        <v>F</v>
      </c>
      <c r="K169" s="104"/>
      <c r="L169" s="167">
        <v>166</v>
      </c>
      <c r="M169" s="172">
        <v>10</v>
      </c>
      <c r="N169" s="113">
        <f t="shared" si="216"/>
        <v>10</v>
      </c>
      <c r="O169" s="197">
        <f t="shared" si="217"/>
        <v>10</v>
      </c>
      <c r="P169" s="197" t="str">
        <f t="shared" si="218"/>
        <v>F</v>
      </c>
      <c r="Q169" s="197" t="str">
        <f t="shared" si="219"/>
        <v>F</v>
      </c>
      <c r="R169" s="117"/>
      <c r="S169" s="167">
        <v>166</v>
      </c>
      <c r="T169" s="173"/>
      <c r="U169" s="173"/>
      <c r="V169" s="197" t="str">
        <f t="shared" si="220"/>
        <v>Abs.</v>
      </c>
      <c r="W169" s="197" t="str">
        <f t="shared" si="248"/>
        <v>Abs.</v>
      </c>
      <c r="X169" s="197" t="str">
        <f t="shared" si="221"/>
        <v>Abs.</v>
      </c>
      <c r="Y169" s="197" t="str">
        <f t="shared" si="222"/>
        <v>Abs.</v>
      </c>
      <c r="Z169" s="197" t="str">
        <f t="shared" si="262"/>
        <v>Abs.</v>
      </c>
      <c r="AA169" s="6"/>
      <c r="AB169" s="167">
        <v>166</v>
      </c>
      <c r="AC169">
        <v>10</v>
      </c>
      <c r="AD169">
        <v>5</v>
      </c>
      <c r="AE169" s="197">
        <f t="shared" si="224"/>
        <v>10</v>
      </c>
      <c r="AF169" s="197">
        <f t="shared" si="225"/>
        <v>5</v>
      </c>
      <c r="AG169" s="197">
        <f t="shared" si="226"/>
        <v>15</v>
      </c>
      <c r="AH169" s="197" t="str">
        <f t="shared" si="227"/>
        <v>F</v>
      </c>
      <c r="AI169" s="197" t="str">
        <f t="shared" si="228"/>
        <v>F</v>
      </c>
      <c r="AJ169" s="6"/>
      <c r="AK169" s="167">
        <v>166</v>
      </c>
      <c r="AL169" s="174">
        <v>21</v>
      </c>
      <c r="AM169" s="174">
        <v>10</v>
      </c>
      <c r="AN169" s="197">
        <f t="shared" si="229"/>
        <v>21</v>
      </c>
      <c r="AO169" s="197">
        <f t="shared" si="249"/>
        <v>10</v>
      </c>
      <c r="AP169" s="197">
        <f t="shared" si="230"/>
        <v>31</v>
      </c>
      <c r="AQ169" s="197" t="str">
        <f t="shared" si="231"/>
        <v>F</v>
      </c>
      <c r="AR169" s="197" t="str">
        <f t="shared" si="232"/>
        <v>F</v>
      </c>
      <c r="AS169" s="6"/>
      <c r="AT169" s="167">
        <v>166</v>
      </c>
      <c r="AU169" s="176">
        <v>14</v>
      </c>
      <c r="AV169" s="176">
        <v>6</v>
      </c>
      <c r="AW169" s="188">
        <f t="shared" si="233"/>
        <v>14</v>
      </c>
      <c r="AX169" s="197">
        <f t="shared" si="234"/>
        <v>6</v>
      </c>
      <c r="AY169" s="197">
        <f t="shared" si="235"/>
        <v>20</v>
      </c>
      <c r="AZ169" s="197" t="str">
        <f t="shared" si="236"/>
        <v>F</v>
      </c>
      <c r="BA169" s="197" t="str">
        <f t="shared" si="237"/>
        <v>F</v>
      </c>
      <c r="BB169" s="6"/>
      <c r="BC169" s="167">
        <v>166</v>
      </c>
      <c r="BD169" s="193">
        <v>10</v>
      </c>
      <c r="BE169" s="193">
        <v>7</v>
      </c>
      <c r="BF169" s="193"/>
      <c r="BG169" s="6">
        <f t="shared" si="238"/>
        <v>10</v>
      </c>
      <c r="BH169" s="6">
        <f t="shared" si="239"/>
        <v>7</v>
      </c>
      <c r="BI169" s="6" t="str">
        <f t="shared" si="240"/>
        <v>Abs.</v>
      </c>
      <c r="BJ169" s="6" t="str">
        <f t="shared" si="241"/>
        <v>Abs.</v>
      </c>
      <c r="BK169" s="6" t="str">
        <f t="shared" si="242"/>
        <v>Abs.</v>
      </c>
      <c r="BL169" s="6" t="str">
        <f t="shared" si="243"/>
        <v>Abs.</v>
      </c>
      <c r="BN169" s="190" t="str">
        <f t="shared" si="269"/>
        <v>যুক্তিবিদ্যা</v>
      </c>
      <c r="BO169" s="195">
        <v>2</v>
      </c>
      <c r="BP169" s="195">
        <v>166</v>
      </c>
      <c r="BQ169" s="113">
        <f t="shared" ref="BQ169:BR169" si="287">IF(BP169="","Abs.",BP169)</f>
        <v>166</v>
      </c>
      <c r="BR169" s="6">
        <f t="shared" si="287"/>
        <v>166</v>
      </c>
      <c r="BS169" s="6" t="str">
        <f t="shared" si="246"/>
        <v>A+</v>
      </c>
      <c r="BT169" s="6">
        <f t="shared" si="247"/>
        <v>5</v>
      </c>
    </row>
    <row r="170" spans="1:72">
      <c r="A170" s="197">
        <v>167</v>
      </c>
      <c r="C170" s="167">
        <v>167</v>
      </c>
      <c r="D170" s="171">
        <v>15</v>
      </c>
      <c r="E170" s="171">
        <v>33</v>
      </c>
      <c r="F170" s="197">
        <f t="shared" si="211"/>
        <v>15</v>
      </c>
      <c r="G170" s="197">
        <f t="shared" si="212"/>
        <v>33</v>
      </c>
      <c r="H170" s="197">
        <f t="shared" si="213"/>
        <v>48</v>
      </c>
      <c r="I170" s="197" t="str">
        <f t="shared" si="214"/>
        <v>C</v>
      </c>
      <c r="J170" s="197">
        <f t="shared" si="215"/>
        <v>2</v>
      </c>
      <c r="K170" s="104"/>
      <c r="L170" s="167">
        <v>167</v>
      </c>
      <c r="M170" s="172">
        <v>13</v>
      </c>
      <c r="N170" s="113">
        <f t="shared" si="216"/>
        <v>13</v>
      </c>
      <c r="O170" s="197">
        <f t="shared" si="217"/>
        <v>13</v>
      </c>
      <c r="P170" s="197" t="str">
        <f t="shared" si="218"/>
        <v>F</v>
      </c>
      <c r="Q170" s="197" t="str">
        <f t="shared" si="219"/>
        <v>F</v>
      </c>
      <c r="R170" s="117"/>
      <c r="S170" s="167">
        <v>167</v>
      </c>
      <c r="T170" s="173">
        <v>16</v>
      </c>
      <c r="U170" s="173">
        <v>24</v>
      </c>
      <c r="V170" s="197">
        <f t="shared" si="220"/>
        <v>16</v>
      </c>
      <c r="W170" s="197">
        <f t="shared" si="248"/>
        <v>24</v>
      </c>
      <c r="X170" s="197">
        <f t="shared" si="221"/>
        <v>40</v>
      </c>
      <c r="Y170" s="197" t="str">
        <f t="shared" si="222"/>
        <v>C</v>
      </c>
      <c r="Z170" s="197">
        <f t="shared" si="262"/>
        <v>2</v>
      </c>
      <c r="AA170" s="6"/>
      <c r="AB170" s="167">
        <v>167</v>
      </c>
      <c r="AC170">
        <v>17</v>
      </c>
      <c r="AD170">
        <v>9</v>
      </c>
      <c r="AE170" s="197">
        <f t="shared" si="224"/>
        <v>17</v>
      </c>
      <c r="AF170" s="197">
        <f t="shared" si="225"/>
        <v>9</v>
      </c>
      <c r="AG170" s="197">
        <f t="shared" si="226"/>
        <v>26</v>
      </c>
      <c r="AH170" s="197" t="str">
        <f t="shared" si="227"/>
        <v>F</v>
      </c>
      <c r="AI170" s="197" t="str">
        <f t="shared" si="228"/>
        <v>F</v>
      </c>
      <c r="AJ170" s="6"/>
      <c r="AK170" s="167">
        <v>167</v>
      </c>
      <c r="AL170" s="174">
        <v>16</v>
      </c>
      <c r="AM170" s="174">
        <v>15</v>
      </c>
      <c r="AN170" s="197">
        <f t="shared" si="229"/>
        <v>16</v>
      </c>
      <c r="AO170" s="197">
        <f t="shared" si="249"/>
        <v>15</v>
      </c>
      <c r="AP170" s="197">
        <f t="shared" si="230"/>
        <v>31</v>
      </c>
      <c r="AQ170" s="197" t="str">
        <f t="shared" si="231"/>
        <v>F</v>
      </c>
      <c r="AR170" s="197" t="str">
        <f t="shared" si="232"/>
        <v>F</v>
      </c>
      <c r="AS170" s="6"/>
      <c r="AT170" s="167">
        <v>167</v>
      </c>
      <c r="AU170" s="176">
        <v>10</v>
      </c>
      <c r="AV170" s="176">
        <v>3</v>
      </c>
      <c r="AW170" s="188">
        <f t="shared" si="233"/>
        <v>10</v>
      </c>
      <c r="AX170" s="197">
        <f t="shared" si="234"/>
        <v>3</v>
      </c>
      <c r="AY170" s="197">
        <f t="shared" si="235"/>
        <v>13</v>
      </c>
      <c r="AZ170" s="197" t="str">
        <f t="shared" si="236"/>
        <v>F</v>
      </c>
      <c r="BA170" s="197" t="str">
        <f t="shared" si="237"/>
        <v>F</v>
      </c>
      <c r="BB170" s="6"/>
      <c r="BC170" s="167">
        <v>167</v>
      </c>
      <c r="BD170" s="193">
        <v>8</v>
      </c>
      <c r="BE170" s="193">
        <v>13</v>
      </c>
      <c r="BF170" s="193"/>
      <c r="BG170" s="6">
        <f t="shared" si="238"/>
        <v>8</v>
      </c>
      <c r="BH170" s="6">
        <f t="shared" si="239"/>
        <v>13</v>
      </c>
      <c r="BI170" s="6" t="str">
        <f t="shared" si="240"/>
        <v>Abs.</v>
      </c>
      <c r="BJ170" s="6" t="str">
        <f t="shared" si="241"/>
        <v>Abs.</v>
      </c>
      <c r="BK170" s="6" t="str">
        <f t="shared" si="242"/>
        <v>Abs.</v>
      </c>
      <c r="BL170" s="6" t="str">
        <f t="shared" si="243"/>
        <v>Abs.</v>
      </c>
      <c r="BN170" s="190" t="str">
        <f t="shared" si="269"/>
        <v>যুক্তিবিদ্যা</v>
      </c>
      <c r="BO170" s="195">
        <v>2</v>
      </c>
      <c r="BP170" s="195">
        <v>167</v>
      </c>
      <c r="BQ170" s="113">
        <f t="shared" ref="BQ170:BR170" si="288">IF(BP170="","Abs.",BP170)</f>
        <v>167</v>
      </c>
      <c r="BR170" s="6">
        <f t="shared" si="288"/>
        <v>167</v>
      </c>
      <c r="BS170" s="6" t="str">
        <f t="shared" si="246"/>
        <v>A+</v>
      </c>
      <c r="BT170" s="6">
        <f t="shared" si="247"/>
        <v>5</v>
      </c>
    </row>
    <row r="171" spans="1:72">
      <c r="A171" s="197">
        <v>168</v>
      </c>
      <c r="C171" s="167">
        <v>168</v>
      </c>
      <c r="D171" s="171">
        <v>15</v>
      </c>
      <c r="E171" s="171">
        <v>40</v>
      </c>
      <c r="F171" s="197">
        <f t="shared" si="211"/>
        <v>15</v>
      </c>
      <c r="G171" s="197">
        <f t="shared" si="212"/>
        <v>40</v>
      </c>
      <c r="H171" s="197">
        <f t="shared" si="213"/>
        <v>55</v>
      </c>
      <c r="I171" s="197" t="str">
        <f t="shared" si="214"/>
        <v>B</v>
      </c>
      <c r="J171" s="197">
        <f t="shared" si="215"/>
        <v>3</v>
      </c>
      <c r="K171" s="104"/>
      <c r="L171" s="167">
        <v>168</v>
      </c>
      <c r="M171" s="172">
        <v>34</v>
      </c>
      <c r="N171" s="113">
        <f t="shared" si="216"/>
        <v>34</v>
      </c>
      <c r="O171" s="197">
        <f t="shared" si="217"/>
        <v>34</v>
      </c>
      <c r="P171" s="197" t="str">
        <f t="shared" si="218"/>
        <v>D</v>
      </c>
      <c r="Q171" s="197">
        <f t="shared" si="219"/>
        <v>1</v>
      </c>
      <c r="R171" s="117"/>
      <c r="S171" s="167">
        <v>168</v>
      </c>
      <c r="T171" s="173">
        <v>16</v>
      </c>
      <c r="U171" s="173">
        <v>13</v>
      </c>
      <c r="V171" s="197">
        <f t="shared" si="220"/>
        <v>16</v>
      </c>
      <c r="W171" s="197">
        <f t="shared" si="248"/>
        <v>13</v>
      </c>
      <c r="X171" s="197">
        <f t="shared" si="221"/>
        <v>29</v>
      </c>
      <c r="Y171" s="197" t="str">
        <f t="shared" si="222"/>
        <v>F</v>
      </c>
      <c r="Z171" s="197" t="str">
        <f t="shared" si="262"/>
        <v>F</v>
      </c>
      <c r="AA171" s="6"/>
      <c r="AB171" s="167">
        <v>168</v>
      </c>
      <c r="AC171">
        <v>16</v>
      </c>
      <c r="AD171">
        <v>31</v>
      </c>
      <c r="AE171" s="197">
        <f t="shared" si="224"/>
        <v>16</v>
      </c>
      <c r="AF171" s="197">
        <f t="shared" si="225"/>
        <v>31</v>
      </c>
      <c r="AG171" s="197">
        <f t="shared" si="226"/>
        <v>47</v>
      </c>
      <c r="AH171" s="197" t="str">
        <f t="shared" si="227"/>
        <v>C</v>
      </c>
      <c r="AI171" s="197">
        <f t="shared" si="228"/>
        <v>2</v>
      </c>
      <c r="AJ171" s="6"/>
      <c r="AK171" s="167">
        <v>168</v>
      </c>
      <c r="AL171" s="174">
        <v>18</v>
      </c>
      <c r="AM171" s="174">
        <v>28</v>
      </c>
      <c r="AN171" s="197">
        <f t="shared" si="229"/>
        <v>18</v>
      </c>
      <c r="AO171" s="197">
        <f t="shared" si="249"/>
        <v>28</v>
      </c>
      <c r="AP171" s="197">
        <f t="shared" si="230"/>
        <v>46</v>
      </c>
      <c r="AQ171" s="197" t="str">
        <f t="shared" si="231"/>
        <v>C</v>
      </c>
      <c r="AR171" s="197">
        <f t="shared" si="232"/>
        <v>2</v>
      </c>
      <c r="AS171" s="6"/>
      <c r="AT171" s="167">
        <v>168</v>
      </c>
      <c r="AU171" s="176">
        <v>21</v>
      </c>
      <c r="AV171" s="176">
        <v>32</v>
      </c>
      <c r="AW171" s="188">
        <f t="shared" si="233"/>
        <v>21</v>
      </c>
      <c r="AX171" s="197">
        <f t="shared" si="234"/>
        <v>32</v>
      </c>
      <c r="AY171" s="197">
        <f t="shared" si="235"/>
        <v>53</v>
      </c>
      <c r="AZ171" s="197" t="str">
        <f t="shared" si="236"/>
        <v>B</v>
      </c>
      <c r="BA171" s="197">
        <f t="shared" si="237"/>
        <v>3</v>
      </c>
      <c r="BB171" s="6"/>
      <c r="BC171" s="167">
        <v>168</v>
      </c>
      <c r="BD171" s="193">
        <v>12</v>
      </c>
      <c r="BE171" s="193">
        <v>30</v>
      </c>
      <c r="BF171" s="193">
        <v>15</v>
      </c>
      <c r="BG171" s="6">
        <f t="shared" si="238"/>
        <v>12</v>
      </c>
      <c r="BH171" s="6">
        <f t="shared" si="239"/>
        <v>30</v>
      </c>
      <c r="BI171" s="6">
        <f t="shared" si="240"/>
        <v>15</v>
      </c>
      <c r="BJ171" s="6">
        <f t="shared" si="241"/>
        <v>57</v>
      </c>
      <c r="BK171" s="6" t="str">
        <f t="shared" si="242"/>
        <v>B</v>
      </c>
      <c r="BL171" s="6">
        <f t="shared" si="243"/>
        <v>3</v>
      </c>
      <c r="BN171" s="190" t="str">
        <f t="shared" si="269"/>
        <v>যুক্তিবিদ্যা</v>
      </c>
      <c r="BO171" s="195">
        <v>2</v>
      </c>
      <c r="BP171" s="195">
        <v>168</v>
      </c>
      <c r="BQ171" s="113">
        <f t="shared" ref="BQ171:BR171" si="289">IF(BP171="","Abs.",BP171)</f>
        <v>168</v>
      </c>
      <c r="BR171" s="6">
        <f t="shared" si="289"/>
        <v>168</v>
      </c>
      <c r="BS171" s="6" t="str">
        <f t="shared" si="246"/>
        <v>A+</v>
      </c>
      <c r="BT171" s="6">
        <f t="shared" si="247"/>
        <v>5</v>
      </c>
    </row>
    <row r="172" spans="1:72">
      <c r="A172" s="197">
        <v>169</v>
      </c>
      <c r="C172" s="167">
        <v>169</v>
      </c>
      <c r="D172" s="171">
        <v>9</v>
      </c>
      <c r="E172" s="171">
        <v>35</v>
      </c>
      <c r="F172" s="197">
        <f t="shared" si="211"/>
        <v>9</v>
      </c>
      <c r="G172" s="197">
        <f t="shared" si="212"/>
        <v>35</v>
      </c>
      <c r="H172" s="197">
        <f t="shared" si="213"/>
        <v>44</v>
      </c>
      <c r="I172" s="197" t="str">
        <f t="shared" si="214"/>
        <v>C</v>
      </c>
      <c r="J172" s="197">
        <f t="shared" si="215"/>
        <v>2</v>
      </c>
      <c r="K172" s="104"/>
      <c r="L172" s="167">
        <v>169</v>
      </c>
      <c r="M172" s="172">
        <v>34</v>
      </c>
      <c r="N172" s="113">
        <f t="shared" si="216"/>
        <v>34</v>
      </c>
      <c r="O172" s="197">
        <f t="shared" si="217"/>
        <v>34</v>
      </c>
      <c r="P172" s="197" t="str">
        <f t="shared" si="218"/>
        <v>D</v>
      </c>
      <c r="Q172" s="197">
        <f t="shared" si="219"/>
        <v>1</v>
      </c>
      <c r="R172" s="117"/>
      <c r="S172" s="167">
        <v>169</v>
      </c>
      <c r="T172" s="173">
        <v>8</v>
      </c>
      <c r="U172" s="173">
        <v>18</v>
      </c>
      <c r="V172" s="197">
        <f t="shared" si="220"/>
        <v>8</v>
      </c>
      <c r="W172" s="197">
        <f t="shared" si="248"/>
        <v>18</v>
      </c>
      <c r="X172" s="197">
        <f t="shared" si="221"/>
        <v>26</v>
      </c>
      <c r="Y172" s="197" t="str">
        <f t="shared" si="222"/>
        <v>F</v>
      </c>
      <c r="Z172" s="197" t="str">
        <f t="shared" si="262"/>
        <v>F</v>
      </c>
      <c r="AA172" s="6"/>
      <c r="AB172" s="167">
        <v>169</v>
      </c>
      <c r="AC172">
        <v>13</v>
      </c>
      <c r="AD172">
        <v>16</v>
      </c>
      <c r="AE172" s="197">
        <f t="shared" si="224"/>
        <v>13</v>
      </c>
      <c r="AF172" s="197">
        <f t="shared" si="225"/>
        <v>16</v>
      </c>
      <c r="AG172" s="197">
        <f t="shared" si="226"/>
        <v>29</v>
      </c>
      <c r="AH172" s="197" t="str">
        <f t="shared" si="227"/>
        <v>F</v>
      </c>
      <c r="AI172" s="197" t="str">
        <f t="shared" si="228"/>
        <v>F</v>
      </c>
      <c r="AJ172" s="6"/>
      <c r="AK172" s="167">
        <v>169</v>
      </c>
      <c r="AL172" s="174">
        <v>14</v>
      </c>
      <c r="AM172" s="174">
        <v>13</v>
      </c>
      <c r="AN172" s="197">
        <f t="shared" si="229"/>
        <v>14</v>
      </c>
      <c r="AO172" s="197">
        <f t="shared" si="249"/>
        <v>13</v>
      </c>
      <c r="AP172" s="197">
        <f t="shared" si="230"/>
        <v>27</v>
      </c>
      <c r="AQ172" s="197" t="str">
        <f t="shared" si="231"/>
        <v>F</v>
      </c>
      <c r="AR172" s="197" t="str">
        <f t="shared" si="232"/>
        <v>F</v>
      </c>
      <c r="AS172" s="6"/>
      <c r="AT172" s="167">
        <v>169</v>
      </c>
      <c r="AU172" s="176">
        <v>13</v>
      </c>
      <c r="AV172" s="178">
        <v>1</v>
      </c>
      <c r="AW172" s="188">
        <f t="shared" si="233"/>
        <v>13</v>
      </c>
      <c r="AX172" s="197">
        <f t="shared" si="234"/>
        <v>1</v>
      </c>
      <c r="AY172" s="197">
        <f t="shared" si="235"/>
        <v>14</v>
      </c>
      <c r="AZ172" s="197" t="str">
        <f t="shared" si="236"/>
        <v>F</v>
      </c>
      <c r="BA172" s="197" t="str">
        <f t="shared" si="237"/>
        <v>F</v>
      </c>
      <c r="BB172" s="6"/>
      <c r="BC172" s="167">
        <v>169</v>
      </c>
      <c r="BD172" s="193">
        <v>9</v>
      </c>
      <c r="BE172" s="193">
        <v>17</v>
      </c>
      <c r="BF172" s="193">
        <v>15</v>
      </c>
      <c r="BG172" s="6">
        <f t="shared" si="238"/>
        <v>9</v>
      </c>
      <c r="BH172" s="6">
        <f t="shared" si="239"/>
        <v>17</v>
      </c>
      <c r="BI172" s="6">
        <f t="shared" si="240"/>
        <v>15</v>
      </c>
      <c r="BJ172" s="6">
        <f t="shared" si="241"/>
        <v>41</v>
      </c>
      <c r="BK172" s="6" t="str">
        <f t="shared" si="242"/>
        <v>C</v>
      </c>
      <c r="BL172" s="6">
        <f t="shared" si="243"/>
        <v>2</v>
      </c>
      <c r="BN172" s="190" t="str">
        <f t="shared" si="269"/>
        <v>যুক্তিবিদ্যা</v>
      </c>
      <c r="BO172" s="195">
        <v>2</v>
      </c>
      <c r="BP172" s="195">
        <v>169</v>
      </c>
      <c r="BQ172" s="113">
        <f t="shared" ref="BQ172:BR172" si="290">IF(BP172="","Abs.",BP172)</f>
        <v>169</v>
      </c>
      <c r="BR172" s="6">
        <f t="shared" si="290"/>
        <v>169</v>
      </c>
      <c r="BS172" s="6" t="str">
        <f t="shared" si="246"/>
        <v>A+</v>
      </c>
      <c r="BT172" s="6">
        <f t="shared" si="247"/>
        <v>5</v>
      </c>
    </row>
    <row r="173" spans="1:72">
      <c r="A173" s="197">
        <v>170</v>
      </c>
      <c r="C173" s="167">
        <v>170</v>
      </c>
      <c r="D173" s="171">
        <v>10</v>
      </c>
      <c r="E173" s="171">
        <v>41</v>
      </c>
      <c r="F173" s="197">
        <f t="shared" si="211"/>
        <v>10</v>
      </c>
      <c r="G173" s="197">
        <f t="shared" si="212"/>
        <v>41</v>
      </c>
      <c r="H173" s="197">
        <f t="shared" si="213"/>
        <v>51</v>
      </c>
      <c r="I173" s="197" t="str">
        <f t="shared" si="214"/>
        <v>B</v>
      </c>
      <c r="J173" s="197">
        <f t="shared" si="215"/>
        <v>3</v>
      </c>
      <c r="K173" s="104"/>
      <c r="L173" s="167">
        <v>170</v>
      </c>
      <c r="M173" s="172">
        <v>23</v>
      </c>
      <c r="N173" s="113">
        <f t="shared" si="216"/>
        <v>23</v>
      </c>
      <c r="O173" s="197">
        <f t="shared" si="217"/>
        <v>23</v>
      </c>
      <c r="P173" s="197" t="str">
        <f t="shared" si="218"/>
        <v>F</v>
      </c>
      <c r="Q173" s="197" t="str">
        <f t="shared" si="219"/>
        <v>F</v>
      </c>
      <c r="R173" s="117"/>
      <c r="S173" s="167">
        <v>170</v>
      </c>
      <c r="T173" s="173">
        <v>11</v>
      </c>
      <c r="U173" s="173">
        <v>24</v>
      </c>
      <c r="V173" s="197">
        <f t="shared" si="220"/>
        <v>11</v>
      </c>
      <c r="W173" s="197">
        <f t="shared" si="248"/>
        <v>24</v>
      </c>
      <c r="X173" s="197">
        <f t="shared" si="221"/>
        <v>35</v>
      </c>
      <c r="Y173" s="197" t="str">
        <f t="shared" si="222"/>
        <v>D</v>
      </c>
      <c r="Z173" s="197" t="str">
        <f t="shared" si="262"/>
        <v>F</v>
      </c>
      <c r="AA173" s="6"/>
      <c r="AB173" s="167">
        <v>170</v>
      </c>
      <c r="AC173">
        <v>14</v>
      </c>
      <c r="AD173">
        <v>25</v>
      </c>
      <c r="AE173" s="197">
        <f t="shared" si="224"/>
        <v>14</v>
      </c>
      <c r="AF173" s="197">
        <f t="shared" si="225"/>
        <v>25</v>
      </c>
      <c r="AG173" s="197">
        <f t="shared" si="226"/>
        <v>39</v>
      </c>
      <c r="AH173" s="197" t="str">
        <f t="shared" si="227"/>
        <v>D</v>
      </c>
      <c r="AI173" s="197">
        <f t="shared" si="228"/>
        <v>1</v>
      </c>
      <c r="AJ173" s="6"/>
      <c r="AK173" s="167">
        <v>170</v>
      </c>
      <c r="AL173" s="174">
        <v>13</v>
      </c>
      <c r="AM173" s="174">
        <v>32</v>
      </c>
      <c r="AN173" s="197">
        <f t="shared" si="229"/>
        <v>13</v>
      </c>
      <c r="AO173" s="197">
        <f t="shared" si="249"/>
        <v>32</v>
      </c>
      <c r="AP173" s="197">
        <f t="shared" si="230"/>
        <v>45</v>
      </c>
      <c r="AQ173" s="197" t="str">
        <f t="shared" si="231"/>
        <v>C</v>
      </c>
      <c r="AR173" s="197">
        <f t="shared" si="232"/>
        <v>2</v>
      </c>
      <c r="AS173" s="6"/>
      <c r="AT173" s="167">
        <v>170</v>
      </c>
      <c r="AU173" s="176">
        <v>19</v>
      </c>
      <c r="AV173" s="178">
        <v>16</v>
      </c>
      <c r="AW173" s="188">
        <f t="shared" si="233"/>
        <v>19</v>
      </c>
      <c r="AX173" s="197">
        <f t="shared" si="234"/>
        <v>16</v>
      </c>
      <c r="AY173" s="197">
        <f t="shared" si="235"/>
        <v>35</v>
      </c>
      <c r="AZ173" s="197" t="str">
        <f t="shared" si="236"/>
        <v>F</v>
      </c>
      <c r="BA173" s="197" t="str">
        <f t="shared" si="237"/>
        <v>F</v>
      </c>
      <c r="BB173" s="6"/>
      <c r="BC173" s="167">
        <v>170</v>
      </c>
      <c r="BD173" s="193">
        <v>10</v>
      </c>
      <c r="BE173" s="193">
        <v>20</v>
      </c>
      <c r="BF173" s="193">
        <v>18</v>
      </c>
      <c r="BG173" s="6">
        <f t="shared" si="238"/>
        <v>10</v>
      </c>
      <c r="BH173" s="6">
        <f t="shared" si="239"/>
        <v>20</v>
      </c>
      <c r="BI173" s="6">
        <f t="shared" si="240"/>
        <v>18</v>
      </c>
      <c r="BJ173" s="6">
        <f t="shared" si="241"/>
        <v>48</v>
      </c>
      <c r="BK173" s="6" t="str">
        <f t="shared" si="242"/>
        <v>C</v>
      </c>
      <c r="BL173" s="6">
        <f t="shared" si="243"/>
        <v>2</v>
      </c>
      <c r="BN173" s="190" t="str">
        <f t="shared" si="269"/>
        <v>যুক্তিবিদ্যা</v>
      </c>
      <c r="BO173" s="195">
        <v>2</v>
      </c>
      <c r="BP173" s="195">
        <v>170</v>
      </c>
      <c r="BQ173" s="113">
        <f t="shared" ref="BQ173:BR173" si="291">IF(BP173="","Abs.",BP173)</f>
        <v>170</v>
      </c>
      <c r="BR173" s="6">
        <f t="shared" si="291"/>
        <v>170</v>
      </c>
      <c r="BS173" s="6" t="str">
        <f t="shared" si="246"/>
        <v>A+</v>
      </c>
      <c r="BT173" s="6">
        <f t="shared" si="247"/>
        <v>5</v>
      </c>
    </row>
    <row r="174" spans="1:72">
      <c r="A174" s="197">
        <v>171</v>
      </c>
      <c r="C174" s="167">
        <v>171</v>
      </c>
      <c r="D174" s="171">
        <v>13</v>
      </c>
      <c r="E174" s="171">
        <v>61</v>
      </c>
      <c r="F174" s="197">
        <f t="shared" si="211"/>
        <v>13</v>
      </c>
      <c r="G174" s="197">
        <f t="shared" si="212"/>
        <v>61</v>
      </c>
      <c r="H174" s="197">
        <f t="shared" si="213"/>
        <v>74</v>
      </c>
      <c r="I174" s="197" t="str">
        <f t="shared" si="214"/>
        <v>A</v>
      </c>
      <c r="J174" s="197">
        <f t="shared" si="215"/>
        <v>4</v>
      </c>
      <c r="K174" s="104"/>
      <c r="L174" s="167">
        <v>171</v>
      </c>
      <c r="M174" s="172">
        <v>45</v>
      </c>
      <c r="N174" s="113">
        <f t="shared" si="216"/>
        <v>45</v>
      </c>
      <c r="O174" s="197">
        <f t="shared" si="217"/>
        <v>45</v>
      </c>
      <c r="P174" s="197" t="str">
        <f t="shared" si="218"/>
        <v>C</v>
      </c>
      <c r="Q174" s="197">
        <f t="shared" si="219"/>
        <v>2</v>
      </c>
      <c r="R174" s="117"/>
      <c r="S174" s="167">
        <v>171</v>
      </c>
      <c r="T174" s="173">
        <v>15</v>
      </c>
      <c r="U174" s="173">
        <v>51</v>
      </c>
      <c r="V174" s="197">
        <f t="shared" si="220"/>
        <v>15</v>
      </c>
      <c r="W174" s="197">
        <f t="shared" si="248"/>
        <v>51</v>
      </c>
      <c r="X174" s="197">
        <f t="shared" si="221"/>
        <v>66</v>
      </c>
      <c r="Y174" s="197" t="str">
        <f t="shared" si="222"/>
        <v>A-</v>
      </c>
      <c r="Z174" s="197">
        <f t="shared" si="262"/>
        <v>3.5</v>
      </c>
      <c r="AA174" s="6"/>
      <c r="AB174" s="167">
        <v>171</v>
      </c>
      <c r="AC174">
        <v>20</v>
      </c>
      <c r="AD174">
        <v>42</v>
      </c>
      <c r="AE174" s="197">
        <f t="shared" si="224"/>
        <v>20</v>
      </c>
      <c r="AF174" s="197">
        <f t="shared" si="225"/>
        <v>42</v>
      </c>
      <c r="AG174" s="197">
        <f t="shared" si="226"/>
        <v>62</v>
      </c>
      <c r="AH174" s="197" t="str">
        <f t="shared" si="227"/>
        <v>A-</v>
      </c>
      <c r="AI174" s="197">
        <f t="shared" si="228"/>
        <v>3.5</v>
      </c>
      <c r="AJ174" s="6"/>
      <c r="AK174" s="167">
        <v>171</v>
      </c>
      <c r="AL174" s="174">
        <v>23</v>
      </c>
      <c r="AM174" s="174">
        <v>49</v>
      </c>
      <c r="AN174" s="197">
        <f t="shared" si="229"/>
        <v>23</v>
      </c>
      <c r="AO174" s="197">
        <f t="shared" si="249"/>
        <v>49</v>
      </c>
      <c r="AP174" s="197">
        <f t="shared" si="230"/>
        <v>72</v>
      </c>
      <c r="AQ174" s="197" t="str">
        <f t="shared" si="231"/>
        <v>A</v>
      </c>
      <c r="AR174" s="197">
        <f t="shared" si="232"/>
        <v>4</v>
      </c>
      <c r="AS174" s="6"/>
      <c r="AT174" s="167">
        <v>171</v>
      </c>
      <c r="AU174" s="176">
        <v>23</v>
      </c>
      <c r="AV174" s="178">
        <v>40</v>
      </c>
      <c r="AW174" s="188">
        <f t="shared" si="233"/>
        <v>23</v>
      </c>
      <c r="AX174" s="197">
        <f t="shared" si="234"/>
        <v>40</v>
      </c>
      <c r="AY174" s="197">
        <f t="shared" si="235"/>
        <v>63</v>
      </c>
      <c r="AZ174" s="197" t="str">
        <f t="shared" si="236"/>
        <v>A-</v>
      </c>
      <c r="BA174" s="197">
        <f t="shared" si="237"/>
        <v>3.5</v>
      </c>
      <c r="BB174" s="6"/>
      <c r="BC174" s="167">
        <v>171</v>
      </c>
      <c r="BD174" s="193">
        <v>11</v>
      </c>
      <c r="BE174" s="193">
        <v>25</v>
      </c>
      <c r="BF174" s="193">
        <v>17</v>
      </c>
      <c r="BG174" s="6">
        <f t="shared" si="238"/>
        <v>11</v>
      </c>
      <c r="BH174" s="6">
        <f t="shared" si="239"/>
        <v>25</v>
      </c>
      <c r="BI174" s="6">
        <f t="shared" si="240"/>
        <v>17</v>
      </c>
      <c r="BJ174" s="6">
        <f t="shared" si="241"/>
        <v>53</v>
      </c>
      <c r="BK174" s="6" t="str">
        <f t="shared" si="242"/>
        <v>B</v>
      </c>
      <c r="BL174" s="6">
        <f t="shared" si="243"/>
        <v>3</v>
      </c>
      <c r="BN174" s="190" t="str">
        <f t="shared" si="269"/>
        <v>যুক্তিবিদ্যা</v>
      </c>
      <c r="BO174" s="195">
        <v>2</v>
      </c>
      <c r="BP174" s="195">
        <v>171</v>
      </c>
      <c r="BQ174" s="113">
        <f t="shared" ref="BQ174:BR174" si="292">IF(BP174="","Abs.",BP174)</f>
        <v>171</v>
      </c>
      <c r="BR174" s="6">
        <f t="shared" si="292"/>
        <v>171</v>
      </c>
      <c r="BS174" s="6" t="str">
        <f t="shared" si="246"/>
        <v>A+</v>
      </c>
      <c r="BT174" s="6">
        <f t="shared" si="247"/>
        <v>5</v>
      </c>
    </row>
    <row r="175" spans="1:72">
      <c r="A175" s="197">
        <v>172</v>
      </c>
      <c r="C175" s="167">
        <v>172</v>
      </c>
      <c r="D175" s="171">
        <v>11</v>
      </c>
      <c r="E175" s="171">
        <v>40</v>
      </c>
      <c r="F175" s="197">
        <f t="shared" si="211"/>
        <v>11</v>
      </c>
      <c r="G175" s="197">
        <f t="shared" si="212"/>
        <v>40</v>
      </c>
      <c r="H175" s="197">
        <f t="shared" si="213"/>
        <v>51</v>
      </c>
      <c r="I175" s="197" t="str">
        <f t="shared" si="214"/>
        <v>B</v>
      </c>
      <c r="J175" s="197">
        <f t="shared" si="215"/>
        <v>3</v>
      </c>
      <c r="K175" s="104"/>
      <c r="L175" s="167">
        <v>172</v>
      </c>
      <c r="M175" s="172">
        <v>35</v>
      </c>
      <c r="N175" s="113">
        <f t="shared" si="216"/>
        <v>35</v>
      </c>
      <c r="O175" s="197">
        <f t="shared" si="217"/>
        <v>35</v>
      </c>
      <c r="P175" s="197" t="str">
        <f t="shared" si="218"/>
        <v>D</v>
      </c>
      <c r="Q175" s="197">
        <f t="shared" si="219"/>
        <v>1</v>
      </c>
      <c r="R175" s="117"/>
      <c r="S175" s="167">
        <v>172</v>
      </c>
      <c r="T175" s="173">
        <v>13</v>
      </c>
      <c r="U175" s="173">
        <v>34</v>
      </c>
      <c r="V175" s="197">
        <f t="shared" si="220"/>
        <v>13</v>
      </c>
      <c r="W175" s="197">
        <f t="shared" si="248"/>
        <v>34</v>
      </c>
      <c r="X175" s="197">
        <f t="shared" si="221"/>
        <v>47</v>
      </c>
      <c r="Y175" s="197" t="str">
        <f t="shared" si="222"/>
        <v>C</v>
      </c>
      <c r="Z175" s="197">
        <f t="shared" si="262"/>
        <v>2</v>
      </c>
      <c r="AA175" s="6"/>
      <c r="AB175" s="167">
        <v>172</v>
      </c>
      <c r="AC175">
        <v>12</v>
      </c>
      <c r="AD175">
        <v>12</v>
      </c>
      <c r="AE175" s="197">
        <f t="shared" si="224"/>
        <v>12</v>
      </c>
      <c r="AF175" s="197">
        <f t="shared" si="225"/>
        <v>12</v>
      </c>
      <c r="AG175" s="197">
        <f t="shared" si="226"/>
        <v>24</v>
      </c>
      <c r="AH175" s="197" t="str">
        <f t="shared" si="227"/>
        <v>F</v>
      </c>
      <c r="AI175" s="197" t="str">
        <f t="shared" si="228"/>
        <v>F</v>
      </c>
      <c r="AJ175" s="6"/>
      <c r="AK175" s="167">
        <v>172</v>
      </c>
      <c r="AL175" s="174">
        <v>21</v>
      </c>
      <c r="AM175" s="174">
        <v>32</v>
      </c>
      <c r="AN175" s="197">
        <f t="shared" si="229"/>
        <v>21</v>
      </c>
      <c r="AO175" s="197">
        <f t="shared" si="249"/>
        <v>32</v>
      </c>
      <c r="AP175" s="197">
        <f t="shared" si="230"/>
        <v>53</v>
      </c>
      <c r="AQ175" s="197" t="str">
        <f t="shared" si="231"/>
        <v>B</v>
      </c>
      <c r="AR175" s="197">
        <f t="shared" si="232"/>
        <v>3</v>
      </c>
      <c r="AS175" s="6"/>
      <c r="AT175" s="167">
        <v>172</v>
      </c>
      <c r="AU175" s="176">
        <v>14</v>
      </c>
      <c r="AV175" s="178">
        <v>0</v>
      </c>
      <c r="AW175" s="188">
        <f t="shared" si="233"/>
        <v>14</v>
      </c>
      <c r="AX175" s="197">
        <f t="shared" si="234"/>
        <v>0</v>
      </c>
      <c r="AY175" s="197">
        <f t="shared" si="235"/>
        <v>14</v>
      </c>
      <c r="AZ175" s="197" t="str">
        <f t="shared" si="236"/>
        <v>F</v>
      </c>
      <c r="BA175" s="197" t="str">
        <f t="shared" si="237"/>
        <v>F</v>
      </c>
      <c r="BB175" s="6"/>
      <c r="BC175" s="167">
        <v>172</v>
      </c>
      <c r="BD175" s="193">
        <v>4</v>
      </c>
      <c r="BE175" s="193">
        <v>13</v>
      </c>
      <c r="BF175" s="193">
        <v>15</v>
      </c>
      <c r="BG175" s="6">
        <f t="shared" si="238"/>
        <v>4</v>
      </c>
      <c r="BH175" s="6">
        <f t="shared" si="239"/>
        <v>13</v>
      </c>
      <c r="BI175" s="6">
        <f t="shared" si="240"/>
        <v>15</v>
      </c>
      <c r="BJ175" s="6">
        <f t="shared" si="241"/>
        <v>32</v>
      </c>
      <c r="BK175" s="6" t="str">
        <f t="shared" si="242"/>
        <v>F</v>
      </c>
      <c r="BL175" s="6" t="str">
        <f t="shared" si="243"/>
        <v>F</v>
      </c>
      <c r="BN175" s="190" t="str">
        <f t="shared" si="269"/>
        <v>যুক্তিবিদ্যা</v>
      </c>
      <c r="BO175" s="195">
        <v>2</v>
      </c>
      <c r="BP175" s="195">
        <v>172</v>
      </c>
      <c r="BQ175" s="113">
        <f t="shared" ref="BQ175:BR175" si="293">IF(BP175="","Abs.",BP175)</f>
        <v>172</v>
      </c>
      <c r="BR175" s="6">
        <f t="shared" si="293"/>
        <v>172</v>
      </c>
      <c r="BS175" s="6" t="str">
        <f t="shared" si="246"/>
        <v>A+</v>
      </c>
      <c r="BT175" s="6">
        <f t="shared" si="247"/>
        <v>5</v>
      </c>
    </row>
    <row r="176" spans="1:72">
      <c r="A176" s="197">
        <v>173</v>
      </c>
      <c r="C176" s="167">
        <v>173</v>
      </c>
      <c r="D176" s="171"/>
      <c r="E176" s="171"/>
      <c r="F176" s="197" t="str">
        <f t="shared" si="211"/>
        <v>Abs.</v>
      </c>
      <c r="G176" s="197" t="str">
        <f t="shared" si="212"/>
        <v>Abs.</v>
      </c>
      <c r="H176" s="197" t="str">
        <f t="shared" si="213"/>
        <v>Abs.</v>
      </c>
      <c r="I176" s="197" t="str">
        <f t="shared" si="214"/>
        <v>Abs.</v>
      </c>
      <c r="J176" s="197" t="str">
        <f t="shared" si="215"/>
        <v>Abs.</v>
      </c>
      <c r="K176" s="104"/>
      <c r="L176" s="167">
        <v>173</v>
      </c>
      <c r="M176" s="172"/>
      <c r="N176" s="113" t="str">
        <f t="shared" si="216"/>
        <v>Abs.</v>
      </c>
      <c r="O176" s="197" t="str">
        <f t="shared" si="217"/>
        <v>Abs.</v>
      </c>
      <c r="P176" s="197" t="str">
        <f t="shared" si="218"/>
        <v>Abs.</v>
      </c>
      <c r="Q176" s="197" t="str">
        <f t="shared" si="219"/>
        <v>Abs.</v>
      </c>
      <c r="R176" s="117"/>
      <c r="S176" s="167">
        <v>173</v>
      </c>
      <c r="T176" s="173"/>
      <c r="U176" s="173"/>
      <c r="V176" s="197" t="str">
        <f t="shared" si="220"/>
        <v>Abs.</v>
      </c>
      <c r="W176" s="197" t="str">
        <f t="shared" si="248"/>
        <v>Abs.</v>
      </c>
      <c r="X176" s="197" t="str">
        <f t="shared" si="221"/>
        <v>Abs.</v>
      </c>
      <c r="Y176" s="197" t="str">
        <f t="shared" si="222"/>
        <v>Abs.</v>
      </c>
      <c r="Z176" s="197" t="str">
        <f t="shared" si="262"/>
        <v>Abs.</v>
      </c>
      <c r="AA176" s="6"/>
      <c r="AB176" s="167">
        <v>173</v>
      </c>
      <c r="AC176"/>
      <c r="AD176"/>
      <c r="AE176" s="197" t="str">
        <f t="shared" si="224"/>
        <v>Abs.</v>
      </c>
      <c r="AF176" s="197" t="str">
        <f t="shared" si="225"/>
        <v>Abs.</v>
      </c>
      <c r="AG176" s="197" t="str">
        <f t="shared" si="226"/>
        <v>Abs.</v>
      </c>
      <c r="AH176" s="197" t="str">
        <f t="shared" si="227"/>
        <v>Abs.</v>
      </c>
      <c r="AI176" s="197" t="str">
        <f t="shared" si="228"/>
        <v>Abs.</v>
      </c>
      <c r="AJ176" s="6"/>
      <c r="AK176" s="167">
        <v>173</v>
      </c>
      <c r="AL176" s="174"/>
      <c r="AM176" s="174"/>
      <c r="AN176" s="197" t="str">
        <f t="shared" si="229"/>
        <v>Abs.</v>
      </c>
      <c r="AO176" s="197" t="str">
        <f t="shared" si="249"/>
        <v>Abs.</v>
      </c>
      <c r="AP176" s="197" t="str">
        <f t="shared" si="230"/>
        <v>Abs.</v>
      </c>
      <c r="AQ176" s="197" t="str">
        <f t="shared" si="231"/>
        <v>Abs.</v>
      </c>
      <c r="AR176" s="197" t="str">
        <f t="shared" si="232"/>
        <v>Abs.</v>
      </c>
      <c r="AS176" s="6"/>
      <c r="AT176" s="167">
        <v>173</v>
      </c>
      <c r="AU176" s="177"/>
      <c r="AV176" s="178"/>
      <c r="AW176" s="188" t="str">
        <f t="shared" si="233"/>
        <v>Abs.</v>
      </c>
      <c r="AX176" s="197" t="str">
        <f t="shared" si="234"/>
        <v>Abs.</v>
      </c>
      <c r="AY176" s="197" t="str">
        <f t="shared" si="235"/>
        <v>Abs.</v>
      </c>
      <c r="AZ176" s="197" t="str">
        <f t="shared" si="236"/>
        <v>Abs.</v>
      </c>
      <c r="BA176" s="197" t="str">
        <f t="shared" si="237"/>
        <v>Abs.</v>
      </c>
      <c r="BB176" s="6"/>
      <c r="BC176" s="167">
        <v>173</v>
      </c>
      <c r="BD176" s="193"/>
      <c r="BE176" s="193"/>
      <c r="BF176" s="193"/>
      <c r="BG176" s="6" t="str">
        <f t="shared" si="238"/>
        <v>Abs.</v>
      </c>
      <c r="BH176" s="6" t="str">
        <f t="shared" si="239"/>
        <v>Abs.</v>
      </c>
      <c r="BI176" s="6" t="str">
        <f t="shared" si="240"/>
        <v>Abs.</v>
      </c>
      <c r="BJ176" s="6" t="str">
        <f t="shared" si="241"/>
        <v>Abs.</v>
      </c>
      <c r="BK176" s="6" t="str">
        <f t="shared" si="242"/>
        <v>Abs.</v>
      </c>
      <c r="BL176" s="6" t="str">
        <f t="shared" si="243"/>
        <v>Abs.</v>
      </c>
      <c r="BN176" s="190" t="str">
        <f t="shared" si="269"/>
        <v>যুক্তিবিদ্যা</v>
      </c>
      <c r="BO176" s="195">
        <v>2</v>
      </c>
      <c r="BP176" s="195">
        <v>173</v>
      </c>
      <c r="BQ176" s="113">
        <f t="shared" ref="BQ176:BR176" si="294">IF(BP176="","Abs.",BP176)</f>
        <v>173</v>
      </c>
      <c r="BR176" s="6">
        <f t="shared" si="294"/>
        <v>173</v>
      </c>
      <c r="BS176" s="6" t="str">
        <f t="shared" si="246"/>
        <v>A+</v>
      </c>
      <c r="BT176" s="6">
        <f t="shared" si="247"/>
        <v>5</v>
      </c>
    </row>
    <row r="177" spans="1:72">
      <c r="A177" s="197">
        <v>174</v>
      </c>
      <c r="C177" s="167">
        <v>174</v>
      </c>
      <c r="D177" s="171">
        <v>14</v>
      </c>
      <c r="E177" s="171">
        <v>45</v>
      </c>
      <c r="F177" s="197">
        <f t="shared" si="211"/>
        <v>14</v>
      </c>
      <c r="G177" s="197">
        <f t="shared" si="212"/>
        <v>45</v>
      </c>
      <c r="H177" s="197">
        <f t="shared" si="213"/>
        <v>59</v>
      </c>
      <c r="I177" s="197" t="str">
        <f t="shared" si="214"/>
        <v>B</v>
      </c>
      <c r="J177" s="197">
        <f t="shared" si="215"/>
        <v>3</v>
      </c>
      <c r="K177" s="104"/>
      <c r="L177" s="167">
        <v>174</v>
      </c>
      <c r="M177" s="172">
        <v>34</v>
      </c>
      <c r="N177" s="113">
        <f t="shared" si="216"/>
        <v>34</v>
      </c>
      <c r="O177" s="197">
        <f t="shared" si="217"/>
        <v>34</v>
      </c>
      <c r="P177" s="197" t="str">
        <f t="shared" si="218"/>
        <v>D</v>
      </c>
      <c r="Q177" s="197">
        <f t="shared" si="219"/>
        <v>1</v>
      </c>
      <c r="R177" s="117"/>
      <c r="S177" s="167">
        <v>174</v>
      </c>
      <c r="T177" s="173">
        <v>14</v>
      </c>
      <c r="U177" s="173">
        <v>33</v>
      </c>
      <c r="V177" s="197">
        <f t="shared" si="220"/>
        <v>14</v>
      </c>
      <c r="W177" s="197">
        <f t="shared" si="248"/>
        <v>33</v>
      </c>
      <c r="X177" s="197">
        <f t="shared" si="221"/>
        <v>47</v>
      </c>
      <c r="Y177" s="197" t="str">
        <f t="shared" si="222"/>
        <v>C</v>
      </c>
      <c r="Z177" s="197">
        <f t="shared" si="262"/>
        <v>2</v>
      </c>
      <c r="AA177" s="6"/>
      <c r="AB177" s="167">
        <v>174</v>
      </c>
      <c r="AC177">
        <v>10</v>
      </c>
      <c r="AD177">
        <v>33</v>
      </c>
      <c r="AE177" s="197">
        <f t="shared" si="224"/>
        <v>10</v>
      </c>
      <c r="AF177" s="197">
        <f t="shared" si="225"/>
        <v>33</v>
      </c>
      <c r="AG177" s="197">
        <f t="shared" si="226"/>
        <v>43</v>
      </c>
      <c r="AH177" s="197" t="str">
        <f t="shared" si="227"/>
        <v>C</v>
      </c>
      <c r="AI177" s="197">
        <f t="shared" si="228"/>
        <v>2</v>
      </c>
      <c r="AJ177" s="6"/>
      <c r="AK177" s="167">
        <v>174</v>
      </c>
      <c r="AL177" s="175">
        <v>24</v>
      </c>
      <c r="AM177" s="175">
        <v>43</v>
      </c>
      <c r="AN177" s="197">
        <f t="shared" si="229"/>
        <v>24</v>
      </c>
      <c r="AO177" s="197">
        <f t="shared" si="249"/>
        <v>43</v>
      </c>
      <c r="AP177" s="197">
        <f t="shared" si="230"/>
        <v>67</v>
      </c>
      <c r="AQ177" s="197" t="str">
        <f t="shared" si="231"/>
        <v>A-</v>
      </c>
      <c r="AR177" s="197">
        <f t="shared" si="232"/>
        <v>3.5</v>
      </c>
      <c r="AS177" s="6"/>
      <c r="AT177" s="167">
        <v>174</v>
      </c>
      <c r="AU177" s="176">
        <v>17</v>
      </c>
      <c r="AV177" s="178">
        <v>31</v>
      </c>
      <c r="AW177" s="188">
        <f t="shared" si="233"/>
        <v>17</v>
      </c>
      <c r="AX177" s="197">
        <f t="shared" si="234"/>
        <v>31</v>
      </c>
      <c r="AY177" s="197">
        <f t="shared" si="235"/>
        <v>48</v>
      </c>
      <c r="AZ177" s="197" t="str">
        <f t="shared" si="236"/>
        <v>C</v>
      </c>
      <c r="BA177" s="197">
        <f t="shared" si="237"/>
        <v>2</v>
      </c>
      <c r="BB177" s="6"/>
      <c r="BC177" s="167">
        <v>174</v>
      </c>
      <c r="BD177" s="193">
        <v>6</v>
      </c>
      <c r="BE177" s="193">
        <v>13</v>
      </c>
      <c r="BF177" s="193">
        <v>15</v>
      </c>
      <c r="BG177" s="6">
        <f t="shared" si="238"/>
        <v>6</v>
      </c>
      <c r="BH177" s="6">
        <f t="shared" si="239"/>
        <v>13</v>
      </c>
      <c r="BI177" s="6">
        <f t="shared" si="240"/>
        <v>15</v>
      </c>
      <c r="BJ177" s="6">
        <f t="shared" si="241"/>
        <v>34</v>
      </c>
      <c r="BK177" s="6" t="str">
        <f t="shared" si="242"/>
        <v>F</v>
      </c>
      <c r="BL177" s="6" t="str">
        <f t="shared" si="243"/>
        <v>F</v>
      </c>
      <c r="BN177" s="190" t="str">
        <f t="shared" si="269"/>
        <v>যুক্তিবিদ্যা</v>
      </c>
      <c r="BO177" s="195">
        <v>2</v>
      </c>
      <c r="BP177" s="195">
        <v>174</v>
      </c>
      <c r="BQ177" s="113">
        <f t="shared" ref="BQ177:BR177" si="295">IF(BP177="","Abs.",BP177)</f>
        <v>174</v>
      </c>
      <c r="BR177" s="6">
        <f t="shared" si="295"/>
        <v>174</v>
      </c>
      <c r="BS177" s="6" t="str">
        <f t="shared" si="246"/>
        <v>A+</v>
      </c>
      <c r="BT177" s="6">
        <f t="shared" si="247"/>
        <v>5</v>
      </c>
    </row>
    <row r="178" spans="1:72">
      <c r="A178" s="197">
        <v>175</v>
      </c>
      <c r="C178" s="167">
        <v>175</v>
      </c>
      <c r="D178" s="171"/>
      <c r="E178" s="171"/>
      <c r="F178" s="197" t="str">
        <f t="shared" si="211"/>
        <v>Abs.</v>
      </c>
      <c r="G178" s="197" t="str">
        <f t="shared" si="212"/>
        <v>Abs.</v>
      </c>
      <c r="H178" s="197" t="str">
        <f t="shared" si="213"/>
        <v>Abs.</v>
      </c>
      <c r="I178" s="197" t="str">
        <f t="shared" si="214"/>
        <v>Abs.</v>
      </c>
      <c r="J178" s="197" t="str">
        <f t="shared" si="215"/>
        <v>Abs.</v>
      </c>
      <c r="K178" s="104"/>
      <c r="L178" s="167">
        <v>175</v>
      </c>
      <c r="M178" s="172"/>
      <c r="N178" s="113" t="str">
        <f t="shared" si="216"/>
        <v>Abs.</v>
      </c>
      <c r="O178" s="197" t="str">
        <f t="shared" si="217"/>
        <v>Abs.</v>
      </c>
      <c r="P178" s="197" t="str">
        <f t="shared" si="218"/>
        <v>Abs.</v>
      </c>
      <c r="Q178" s="197" t="str">
        <f t="shared" si="219"/>
        <v>Abs.</v>
      </c>
      <c r="R178" s="117"/>
      <c r="S178" s="167">
        <v>175</v>
      </c>
      <c r="T178" s="173"/>
      <c r="U178" s="173"/>
      <c r="V178" s="197" t="str">
        <f t="shared" si="220"/>
        <v>Abs.</v>
      </c>
      <c r="W178" s="197" t="str">
        <f t="shared" si="248"/>
        <v>Abs.</v>
      </c>
      <c r="X178" s="197" t="str">
        <f t="shared" si="221"/>
        <v>Abs.</v>
      </c>
      <c r="Y178" s="197" t="str">
        <f t="shared" si="222"/>
        <v>Abs.</v>
      </c>
      <c r="Z178" s="197" t="str">
        <f t="shared" si="262"/>
        <v>Abs.</v>
      </c>
      <c r="AA178" s="6"/>
      <c r="AB178" s="167">
        <v>175</v>
      </c>
      <c r="AC178"/>
      <c r="AD178"/>
      <c r="AE178" s="197" t="str">
        <f t="shared" si="224"/>
        <v>Abs.</v>
      </c>
      <c r="AF178" s="197" t="str">
        <f t="shared" si="225"/>
        <v>Abs.</v>
      </c>
      <c r="AG178" s="197" t="str">
        <f t="shared" si="226"/>
        <v>Abs.</v>
      </c>
      <c r="AH178" s="197" t="str">
        <f t="shared" si="227"/>
        <v>Abs.</v>
      </c>
      <c r="AI178" s="197" t="str">
        <f t="shared" si="228"/>
        <v>Abs.</v>
      </c>
      <c r="AJ178" s="6"/>
      <c r="AK178" s="167">
        <v>175</v>
      </c>
      <c r="AL178" s="174"/>
      <c r="AM178" s="174"/>
      <c r="AN178" s="197" t="str">
        <f t="shared" si="229"/>
        <v>Abs.</v>
      </c>
      <c r="AO178" s="197" t="str">
        <f t="shared" si="249"/>
        <v>Abs.</v>
      </c>
      <c r="AP178" s="197" t="str">
        <f t="shared" si="230"/>
        <v>Abs.</v>
      </c>
      <c r="AQ178" s="197" t="str">
        <f t="shared" si="231"/>
        <v>Abs.</v>
      </c>
      <c r="AR178" s="197" t="str">
        <f t="shared" si="232"/>
        <v>Abs.</v>
      </c>
      <c r="AS178" s="6"/>
      <c r="AT178" s="167">
        <v>175</v>
      </c>
      <c r="AU178" s="177"/>
      <c r="AV178" s="178"/>
      <c r="AW178" s="188" t="str">
        <f t="shared" si="233"/>
        <v>Abs.</v>
      </c>
      <c r="AX178" s="197" t="str">
        <f t="shared" si="234"/>
        <v>Abs.</v>
      </c>
      <c r="AY178" s="197" t="str">
        <f t="shared" si="235"/>
        <v>Abs.</v>
      </c>
      <c r="AZ178" s="197" t="str">
        <f t="shared" si="236"/>
        <v>Abs.</v>
      </c>
      <c r="BA178" s="197" t="str">
        <f t="shared" si="237"/>
        <v>Abs.</v>
      </c>
      <c r="BB178" s="6"/>
      <c r="BC178" s="167">
        <v>175</v>
      </c>
      <c r="BD178" s="193"/>
      <c r="BE178" s="193"/>
      <c r="BF178" s="193"/>
      <c r="BG178" s="6" t="str">
        <f t="shared" si="238"/>
        <v>Abs.</v>
      </c>
      <c r="BH178" s="6" t="str">
        <f t="shared" si="239"/>
        <v>Abs.</v>
      </c>
      <c r="BI178" s="6" t="str">
        <f t="shared" si="240"/>
        <v>Abs.</v>
      </c>
      <c r="BJ178" s="6" t="str">
        <f t="shared" si="241"/>
        <v>Abs.</v>
      </c>
      <c r="BK178" s="6" t="str">
        <f t="shared" si="242"/>
        <v>Abs.</v>
      </c>
      <c r="BL178" s="6" t="str">
        <f t="shared" si="243"/>
        <v>Abs.</v>
      </c>
      <c r="BN178" s="190" t="str">
        <f t="shared" si="269"/>
        <v>যুক্তিবিদ্যা</v>
      </c>
      <c r="BO178" s="195">
        <v>2</v>
      </c>
      <c r="BP178" s="195">
        <v>175</v>
      </c>
      <c r="BQ178" s="113">
        <f t="shared" ref="BQ178:BR178" si="296">IF(BP178="","Abs.",BP178)</f>
        <v>175</v>
      </c>
      <c r="BR178" s="6">
        <f t="shared" si="296"/>
        <v>175</v>
      </c>
      <c r="BS178" s="6" t="str">
        <f t="shared" si="246"/>
        <v>A+</v>
      </c>
      <c r="BT178" s="6">
        <f t="shared" si="247"/>
        <v>5</v>
      </c>
    </row>
    <row r="179" spans="1:72">
      <c r="A179" s="197">
        <v>176</v>
      </c>
      <c r="C179" s="167">
        <v>176</v>
      </c>
      <c r="D179" s="171">
        <v>14</v>
      </c>
      <c r="E179" s="171">
        <v>41</v>
      </c>
      <c r="F179" s="197">
        <f t="shared" si="211"/>
        <v>14</v>
      </c>
      <c r="G179" s="197">
        <f t="shared" si="212"/>
        <v>41</v>
      </c>
      <c r="H179" s="197">
        <f t="shared" si="213"/>
        <v>55</v>
      </c>
      <c r="I179" s="197" t="str">
        <f t="shared" si="214"/>
        <v>B</v>
      </c>
      <c r="J179" s="197">
        <f t="shared" si="215"/>
        <v>3</v>
      </c>
      <c r="L179" s="167">
        <v>176</v>
      </c>
      <c r="M179" s="172">
        <v>37</v>
      </c>
      <c r="N179" s="113">
        <f t="shared" si="216"/>
        <v>37</v>
      </c>
      <c r="O179" s="197">
        <f t="shared" si="217"/>
        <v>37</v>
      </c>
      <c r="P179" s="197" t="str">
        <f t="shared" si="218"/>
        <v>D</v>
      </c>
      <c r="Q179" s="197">
        <f t="shared" si="219"/>
        <v>1</v>
      </c>
      <c r="S179" s="167">
        <v>176</v>
      </c>
      <c r="T179" s="173">
        <v>11</v>
      </c>
      <c r="U179" s="173">
        <v>35</v>
      </c>
      <c r="V179" s="197">
        <f t="shared" si="220"/>
        <v>11</v>
      </c>
      <c r="W179" s="197">
        <f t="shared" si="248"/>
        <v>35</v>
      </c>
      <c r="X179" s="197">
        <f t="shared" si="221"/>
        <v>46</v>
      </c>
      <c r="Y179" s="197" t="str">
        <f t="shared" si="222"/>
        <v>C</v>
      </c>
      <c r="Z179" s="197" t="str">
        <f t="shared" si="262"/>
        <v>F</v>
      </c>
      <c r="AB179" s="167">
        <v>176</v>
      </c>
      <c r="AC179" s="60">
        <v>15</v>
      </c>
      <c r="AD179" s="60">
        <v>28</v>
      </c>
      <c r="AE179" s="197">
        <f t="shared" si="224"/>
        <v>15</v>
      </c>
      <c r="AF179" s="197">
        <f t="shared" si="225"/>
        <v>28</v>
      </c>
      <c r="AG179" s="197">
        <f t="shared" si="226"/>
        <v>43</v>
      </c>
      <c r="AH179" s="197" t="str">
        <f t="shared" si="227"/>
        <v>C</v>
      </c>
      <c r="AI179" s="197">
        <f t="shared" si="228"/>
        <v>2</v>
      </c>
      <c r="AJ179" s="6"/>
      <c r="AK179" s="167">
        <v>176</v>
      </c>
      <c r="AL179" s="174">
        <v>16</v>
      </c>
      <c r="AM179" s="174">
        <v>44</v>
      </c>
      <c r="AN179" s="197">
        <f t="shared" si="229"/>
        <v>16</v>
      </c>
      <c r="AO179" s="197">
        <f t="shared" si="249"/>
        <v>44</v>
      </c>
      <c r="AP179" s="197">
        <f t="shared" si="230"/>
        <v>60</v>
      </c>
      <c r="AQ179" s="197" t="str">
        <f t="shared" si="231"/>
        <v>A-</v>
      </c>
      <c r="AR179" s="197">
        <f t="shared" si="232"/>
        <v>3.5</v>
      </c>
      <c r="AT179" s="167">
        <v>176</v>
      </c>
      <c r="AU179" s="176">
        <v>21</v>
      </c>
      <c r="AV179" s="178">
        <v>32</v>
      </c>
      <c r="AW179" s="188">
        <f t="shared" si="233"/>
        <v>21</v>
      </c>
      <c r="AX179" s="197">
        <f t="shared" si="234"/>
        <v>32</v>
      </c>
      <c r="AY179" s="197">
        <f t="shared" si="235"/>
        <v>53</v>
      </c>
      <c r="AZ179" s="197" t="str">
        <f t="shared" si="236"/>
        <v>B</v>
      </c>
      <c r="BA179" s="197">
        <f t="shared" si="237"/>
        <v>3</v>
      </c>
      <c r="BC179" s="167">
        <v>176</v>
      </c>
      <c r="BD179" s="193">
        <v>12</v>
      </c>
      <c r="BE179" s="193">
        <v>35</v>
      </c>
      <c r="BF179" s="193">
        <v>19</v>
      </c>
      <c r="BG179" s="197">
        <f t="shared" si="238"/>
        <v>12</v>
      </c>
      <c r="BH179" s="197">
        <f t="shared" si="239"/>
        <v>35</v>
      </c>
      <c r="BI179" s="197">
        <f t="shared" si="240"/>
        <v>19</v>
      </c>
      <c r="BJ179" s="197">
        <f t="shared" si="241"/>
        <v>66</v>
      </c>
      <c r="BK179" s="197" t="str">
        <f t="shared" si="242"/>
        <v>A-</v>
      </c>
      <c r="BL179" s="197">
        <f t="shared" si="243"/>
        <v>3.5</v>
      </c>
      <c r="BN179" s="190" t="str">
        <f t="shared" si="269"/>
        <v>যুক্তিবিদ্যা</v>
      </c>
      <c r="BO179" s="195">
        <v>2</v>
      </c>
      <c r="BP179" s="195">
        <v>176</v>
      </c>
      <c r="BQ179" s="113">
        <f t="shared" ref="BQ179:BR179" si="297">IF(BP179="","Abs.",BP179)</f>
        <v>176</v>
      </c>
      <c r="BR179" s="6">
        <f t="shared" si="297"/>
        <v>176</v>
      </c>
      <c r="BS179" s="6" t="str">
        <f t="shared" si="246"/>
        <v>A+</v>
      </c>
      <c r="BT179" s="6">
        <f t="shared" si="247"/>
        <v>5</v>
      </c>
    </row>
    <row r="180" spans="1:72">
      <c r="A180" s="197">
        <v>177</v>
      </c>
      <c r="C180" s="167">
        <v>177</v>
      </c>
      <c r="D180" s="171">
        <v>8</v>
      </c>
      <c r="E180" s="171">
        <v>57</v>
      </c>
      <c r="F180" s="197">
        <f t="shared" si="211"/>
        <v>8</v>
      </c>
      <c r="G180" s="197">
        <f t="shared" si="212"/>
        <v>57</v>
      </c>
      <c r="H180" s="197">
        <f t="shared" si="213"/>
        <v>65</v>
      </c>
      <c r="I180" s="197" t="str">
        <f t="shared" si="214"/>
        <v>A-</v>
      </c>
      <c r="J180" s="197">
        <f t="shared" si="215"/>
        <v>3.5</v>
      </c>
      <c r="L180" s="167">
        <v>177</v>
      </c>
      <c r="M180" s="172">
        <v>41</v>
      </c>
      <c r="N180" s="113">
        <f t="shared" si="216"/>
        <v>41</v>
      </c>
      <c r="O180" s="197">
        <f t="shared" si="217"/>
        <v>41</v>
      </c>
      <c r="P180" s="197" t="str">
        <f t="shared" si="218"/>
        <v>C</v>
      </c>
      <c r="Q180" s="197">
        <f t="shared" si="219"/>
        <v>2</v>
      </c>
      <c r="S180" s="167">
        <v>177</v>
      </c>
      <c r="T180" s="173">
        <v>10</v>
      </c>
      <c r="U180" s="173">
        <v>31</v>
      </c>
      <c r="V180" s="197">
        <f t="shared" si="220"/>
        <v>10</v>
      </c>
      <c r="W180" s="197">
        <f t="shared" si="248"/>
        <v>31</v>
      </c>
      <c r="X180" s="197">
        <f t="shared" si="221"/>
        <v>41</v>
      </c>
      <c r="Y180" s="197" t="str">
        <f t="shared" si="222"/>
        <v>C</v>
      </c>
      <c r="Z180" s="197" t="str">
        <f t="shared" si="262"/>
        <v>F</v>
      </c>
      <c r="AB180" s="167">
        <v>177</v>
      </c>
      <c r="AC180">
        <v>16</v>
      </c>
      <c r="AD180">
        <v>27</v>
      </c>
      <c r="AE180" s="197">
        <f t="shared" si="224"/>
        <v>16</v>
      </c>
      <c r="AF180" s="197">
        <f t="shared" si="225"/>
        <v>27</v>
      </c>
      <c r="AG180" s="197">
        <f t="shared" si="226"/>
        <v>43</v>
      </c>
      <c r="AH180" s="197" t="str">
        <f t="shared" si="227"/>
        <v>C</v>
      </c>
      <c r="AI180" s="197">
        <f t="shared" si="228"/>
        <v>2</v>
      </c>
      <c r="AK180" s="167">
        <v>177</v>
      </c>
      <c r="AL180" s="174">
        <v>13</v>
      </c>
      <c r="AM180" s="174">
        <v>42</v>
      </c>
      <c r="AN180" s="197">
        <f t="shared" si="229"/>
        <v>13</v>
      </c>
      <c r="AO180" s="197">
        <f t="shared" si="249"/>
        <v>42</v>
      </c>
      <c r="AP180" s="197">
        <f t="shared" si="230"/>
        <v>55</v>
      </c>
      <c r="AQ180" s="197" t="str">
        <f t="shared" si="231"/>
        <v>B</v>
      </c>
      <c r="AR180" s="197">
        <f t="shared" si="232"/>
        <v>3</v>
      </c>
      <c r="AT180" s="167">
        <v>177</v>
      </c>
      <c r="AU180" s="176">
        <v>23</v>
      </c>
      <c r="AV180" s="178">
        <v>24</v>
      </c>
      <c r="AW180" s="188">
        <f t="shared" si="233"/>
        <v>23</v>
      </c>
      <c r="AX180" s="197">
        <f t="shared" si="234"/>
        <v>24</v>
      </c>
      <c r="AY180" s="197">
        <f t="shared" si="235"/>
        <v>47</v>
      </c>
      <c r="AZ180" s="197" t="str">
        <f t="shared" si="236"/>
        <v>C</v>
      </c>
      <c r="BA180" s="197">
        <f t="shared" si="237"/>
        <v>2</v>
      </c>
      <c r="BC180" s="167">
        <v>177</v>
      </c>
      <c r="BD180" s="193">
        <v>12</v>
      </c>
      <c r="BE180" s="193">
        <v>17</v>
      </c>
      <c r="BF180" s="193">
        <v>18</v>
      </c>
      <c r="BG180" s="197">
        <f t="shared" si="238"/>
        <v>12</v>
      </c>
      <c r="BH180" s="197">
        <f t="shared" si="239"/>
        <v>17</v>
      </c>
      <c r="BI180" s="197">
        <f t="shared" si="240"/>
        <v>18</v>
      </c>
      <c r="BJ180" s="197">
        <f t="shared" si="241"/>
        <v>47</v>
      </c>
      <c r="BK180" s="197" t="str">
        <f t="shared" si="242"/>
        <v>C</v>
      </c>
      <c r="BL180" s="197">
        <f t="shared" si="243"/>
        <v>2</v>
      </c>
      <c r="BN180" s="190" t="str">
        <f t="shared" si="269"/>
        <v>যুক্তিবিদ্যা</v>
      </c>
      <c r="BO180" s="195">
        <v>2</v>
      </c>
      <c r="BP180" s="195">
        <v>177</v>
      </c>
      <c r="BQ180" s="113">
        <f t="shared" ref="BQ180:BR180" si="298">IF(BP180="","Abs.",BP180)</f>
        <v>177</v>
      </c>
      <c r="BR180" s="6">
        <f t="shared" si="298"/>
        <v>177</v>
      </c>
      <c r="BS180" s="6" t="str">
        <f t="shared" si="246"/>
        <v>A+</v>
      </c>
      <c r="BT180" s="6">
        <f t="shared" si="247"/>
        <v>5</v>
      </c>
    </row>
    <row r="181" spans="1:72">
      <c r="A181" s="197">
        <v>178</v>
      </c>
      <c r="C181" s="167">
        <v>178</v>
      </c>
      <c r="D181" s="171">
        <v>6</v>
      </c>
      <c r="E181" s="171">
        <v>17</v>
      </c>
      <c r="F181" s="197">
        <v>6</v>
      </c>
      <c r="G181" s="197">
        <v>17</v>
      </c>
      <c r="H181" s="197">
        <v>23</v>
      </c>
      <c r="I181" s="197" t="s">
        <v>212</v>
      </c>
      <c r="J181" s="197" t="s">
        <v>212</v>
      </c>
      <c r="L181" s="167">
        <v>178</v>
      </c>
      <c r="M181" s="172">
        <v>4</v>
      </c>
      <c r="N181" s="113">
        <v>4</v>
      </c>
      <c r="O181" s="197">
        <v>4</v>
      </c>
      <c r="P181" s="197" t="s">
        <v>212</v>
      </c>
      <c r="Q181" s="197" t="s">
        <v>212</v>
      </c>
      <c r="S181" s="167">
        <v>178</v>
      </c>
      <c r="T181" s="173">
        <v>11</v>
      </c>
      <c r="U181" s="173">
        <v>1</v>
      </c>
      <c r="V181" s="197">
        <v>11</v>
      </c>
      <c r="W181" s="197">
        <v>1</v>
      </c>
      <c r="X181" s="197">
        <v>12</v>
      </c>
      <c r="Y181" s="197" t="s">
        <v>212</v>
      </c>
      <c r="Z181" s="197" t="s">
        <v>212</v>
      </c>
      <c r="AB181" s="167">
        <v>178</v>
      </c>
      <c r="AC181" s="195">
        <v>9</v>
      </c>
      <c r="AD181" s="195">
        <v>7</v>
      </c>
      <c r="AE181" s="197">
        <v>9</v>
      </c>
      <c r="AF181" s="197">
        <v>7</v>
      </c>
      <c r="AG181" s="197">
        <v>16</v>
      </c>
      <c r="AH181" s="197" t="s">
        <v>212</v>
      </c>
      <c r="AI181" s="197" t="s">
        <v>212</v>
      </c>
      <c r="AK181" s="167">
        <v>178</v>
      </c>
      <c r="AL181" s="174">
        <v>17</v>
      </c>
      <c r="AM181" s="174">
        <v>9</v>
      </c>
      <c r="AN181" s="197">
        <v>17</v>
      </c>
      <c r="AO181" s="197">
        <v>9</v>
      </c>
      <c r="AP181" s="215">
        <f t="shared" si="230"/>
        <v>26</v>
      </c>
      <c r="AQ181" s="197" t="s">
        <v>212</v>
      </c>
      <c r="AR181" s="197" t="s">
        <v>212</v>
      </c>
      <c r="AT181" s="167">
        <v>178</v>
      </c>
      <c r="AU181" s="176">
        <v>11</v>
      </c>
      <c r="AV181" s="178">
        <v>0</v>
      </c>
      <c r="AW181" s="191">
        <v>11</v>
      </c>
      <c r="AX181" s="197">
        <v>0</v>
      </c>
      <c r="AY181" s="197">
        <v>11</v>
      </c>
      <c r="AZ181" s="197" t="s">
        <v>212</v>
      </c>
      <c r="BA181" s="197" t="s">
        <v>212</v>
      </c>
      <c r="BC181" s="167">
        <v>178</v>
      </c>
      <c r="BD181" s="193">
        <v>13</v>
      </c>
      <c r="BE181" s="193">
        <v>7</v>
      </c>
      <c r="BF181" s="193"/>
      <c r="BG181" s="197">
        <v>13</v>
      </c>
      <c r="BH181" s="197">
        <v>7</v>
      </c>
      <c r="BI181" s="197" t="s">
        <v>213</v>
      </c>
      <c r="BJ181" s="197" t="s">
        <v>213</v>
      </c>
      <c r="BK181" s="197" t="s">
        <v>213</v>
      </c>
      <c r="BL181" s="197" t="s">
        <v>213</v>
      </c>
      <c r="BN181" s="192" t="s">
        <v>214</v>
      </c>
      <c r="BO181" s="195">
        <v>2</v>
      </c>
      <c r="BP181" s="195">
        <v>178</v>
      </c>
      <c r="BQ181" s="113">
        <v>178</v>
      </c>
      <c r="BR181" s="197">
        <v>178</v>
      </c>
      <c r="BS181" s="197" t="s">
        <v>215</v>
      </c>
      <c r="BT181" s="197">
        <v>5</v>
      </c>
    </row>
    <row r="182" spans="1:72">
      <c r="A182" s="197">
        <v>179</v>
      </c>
      <c r="C182" s="167">
        <v>179</v>
      </c>
      <c r="D182" s="171">
        <v>16</v>
      </c>
      <c r="E182" s="171">
        <v>57</v>
      </c>
      <c r="F182" s="197">
        <v>16</v>
      </c>
      <c r="G182" s="197">
        <v>57</v>
      </c>
      <c r="H182" s="197">
        <v>73</v>
      </c>
      <c r="I182" s="197" t="s">
        <v>216</v>
      </c>
      <c r="J182" s="197">
        <v>4</v>
      </c>
      <c r="L182" s="167">
        <v>179</v>
      </c>
      <c r="M182" s="172">
        <v>71</v>
      </c>
      <c r="N182" s="113">
        <v>71</v>
      </c>
      <c r="O182" s="197">
        <v>71</v>
      </c>
      <c r="P182" s="197" t="s">
        <v>216</v>
      </c>
      <c r="Q182" s="197">
        <v>4</v>
      </c>
      <c r="S182" s="167">
        <v>179</v>
      </c>
      <c r="T182" s="173">
        <v>16</v>
      </c>
      <c r="U182" s="173">
        <v>44</v>
      </c>
      <c r="V182" s="197">
        <v>16</v>
      </c>
      <c r="W182" s="197">
        <v>44</v>
      </c>
      <c r="X182" s="197">
        <v>60</v>
      </c>
      <c r="Y182" s="197" t="s">
        <v>217</v>
      </c>
      <c r="Z182" s="197">
        <v>3.5</v>
      </c>
      <c r="AB182" s="167">
        <v>179</v>
      </c>
      <c r="AC182" s="195">
        <v>18</v>
      </c>
      <c r="AD182" s="195" t="s">
        <v>0</v>
      </c>
      <c r="AE182" s="197">
        <v>18</v>
      </c>
      <c r="AF182" s="197">
        <v>49</v>
      </c>
      <c r="AG182" s="197">
        <v>67</v>
      </c>
      <c r="AH182" s="197" t="s">
        <v>217</v>
      </c>
      <c r="AI182" s="197">
        <v>3.5</v>
      </c>
      <c r="AK182" s="167">
        <v>179</v>
      </c>
      <c r="AL182" s="174">
        <v>22</v>
      </c>
      <c r="AM182" s="174">
        <v>48</v>
      </c>
      <c r="AN182" s="197">
        <v>22</v>
      </c>
      <c r="AO182" s="197">
        <v>48</v>
      </c>
      <c r="AP182" s="215">
        <f t="shared" si="230"/>
        <v>70</v>
      </c>
      <c r="AQ182" s="197" t="s">
        <v>216</v>
      </c>
      <c r="AR182" s="197">
        <v>4</v>
      </c>
      <c r="AT182" s="167">
        <v>179</v>
      </c>
      <c r="AU182" s="176">
        <v>20</v>
      </c>
      <c r="AV182" s="178">
        <v>49</v>
      </c>
      <c r="AW182" s="191">
        <v>20</v>
      </c>
      <c r="AX182" s="197">
        <v>49</v>
      </c>
      <c r="AY182" s="197">
        <v>69</v>
      </c>
      <c r="AZ182" s="197" t="s">
        <v>217</v>
      </c>
      <c r="BA182" s="197">
        <v>3.5</v>
      </c>
      <c r="BC182" s="167">
        <v>179</v>
      </c>
      <c r="BD182" s="193">
        <v>17</v>
      </c>
      <c r="BE182" s="193">
        <v>36</v>
      </c>
      <c r="BF182" s="193">
        <v>19</v>
      </c>
      <c r="BG182" s="197">
        <v>17</v>
      </c>
      <c r="BH182" s="197">
        <v>36</v>
      </c>
      <c r="BI182" s="197">
        <v>19</v>
      </c>
      <c r="BJ182" s="197">
        <v>72</v>
      </c>
      <c r="BK182" s="197" t="s">
        <v>216</v>
      </c>
      <c r="BL182" s="197">
        <v>4</v>
      </c>
      <c r="BN182" s="192" t="s">
        <v>214</v>
      </c>
      <c r="BO182" s="195">
        <v>2</v>
      </c>
      <c r="BP182" s="195">
        <v>179</v>
      </c>
      <c r="BQ182" s="113">
        <v>179</v>
      </c>
      <c r="BR182" s="197">
        <v>179</v>
      </c>
      <c r="BS182" s="197" t="s">
        <v>215</v>
      </c>
      <c r="BT182" s="197">
        <v>5</v>
      </c>
    </row>
    <row r="183" spans="1:72">
      <c r="A183" s="197">
        <v>180</v>
      </c>
      <c r="C183" s="167">
        <v>180</v>
      </c>
      <c r="D183" s="171">
        <v>18</v>
      </c>
      <c r="E183" s="171">
        <v>59</v>
      </c>
      <c r="F183" s="197">
        <v>18</v>
      </c>
      <c r="G183" s="197">
        <v>59</v>
      </c>
      <c r="H183" s="197">
        <v>77</v>
      </c>
      <c r="I183" s="197" t="s">
        <v>216</v>
      </c>
      <c r="J183" s="197">
        <v>4</v>
      </c>
      <c r="L183" s="167">
        <v>180</v>
      </c>
      <c r="M183" s="172">
        <v>52</v>
      </c>
      <c r="N183" s="113">
        <v>52</v>
      </c>
      <c r="O183" s="197">
        <v>52</v>
      </c>
      <c r="P183" s="197" t="s">
        <v>218</v>
      </c>
      <c r="Q183" s="197">
        <v>3</v>
      </c>
      <c r="S183" s="167">
        <v>180</v>
      </c>
      <c r="T183" s="173">
        <v>19</v>
      </c>
      <c r="U183" s="173">
        <v>49</v>
      </c>
      <c r="V183" s="197">
        <v>19</v>
      </c>
      <c r="W183" s="197">
        <v>49</v>
      </c>
      <c r="X183" s="197">
        <v>68</v>
      </c>
      <c r="Y183" s="197" t="s">
        <v>217</v>
      </c>
      <c r="Z183" s="197">
        <v>3.5</v>
      </c>
      <c r="AB183" s="167">
        <v>180</v>
      </c>
      <c r="AC183" s="195">
        <v>19</v>
      </c>
      <c r="AD183" s="195">
        <v>37</v>
      </c>
      <c r="AE183" s="197">
        <v>19</v>
      </c>
      <c r="AF183" s="197">
        <v>37</v>
      </c>
      <c r="AG183" s="197">
        <v>56</v>
      </c>
      <c r="AH183" s="197" t="s">
        <v>218</v>
      </c>
      <c r="AI183" s="197">
        <v>3</v>
      </c>
      <c r="AK183" s="167">
        <v>180</v>
      </c>
      <c r="AL183" s="174">
        <v>22</v>
      </c>
      <c r="AM183" s="174">
        <v>47</v>
      </c>
      <c r="AN183" s="197">
        <v>22</v>
      </c>
      <c r="AO183" s="197">
        <v>47</v>
      </c>
      <c r="AP183" s="215">
        <f t="shared" si="230"/>
        <v>69</v>
      </c>
      <c r="AQ183" s="197" t="s">
        <v>217</v>
      </c>
      <c r="AR183" s="197">
        <v>3.5</v>
      </c>
      <c r="AT183" s="167">
        <v>180</v>
      </c>
      <c r="AU183" s="176">
        <v>22</v>
      </c>
      <c r="AV183" s="178">
        <v>49</v>
      </c>
      <c r="AW183" s="191">
        <v>22</v>
      </c>
      <c r="AX183" s="197">
        <v>49</v>
      </c>
      <c r="AY183" s="197">
        <v>71</v>
      </c>
      <c r="AZ183" s="197" t="s">
        <v>216</v>
      </c>
      <c r="BA183" s="197">
        <v>4</v>
      </c>
      <c r="BC183" s="167">
        <v>180</v>
      </c>
      <c r="BD183" s="193">
        <v>16</v>
      </c>
      <c r="BE183" s="193">
        <v>37</v>
      </c>
      <c r="BF183" s="193">
        <v>19</v>
      </c>
      <c r="BG183" s="197">
        <v>16</v>
      </c>
      <c r="BH183" s="197">
        <v>37</v>
      </c>
      <c r="BI183" s="197">
        <v>19</v>
      </c>
      <c r="BJ183" s="197">
        <v>72</v>
      </c>
      <c r="BK183" s="197" t="s">
        <v>216</v>
      </c>
      <c r="BL183" s="197">
        <v>4</v>
      </c>
      <c r="BN183" s="192" t="s">
        <v>214</v>
      </c>
      <c r="BO183" s="195">
        <v>2</v>
      </c>
      <c r="BP183" s="195">
        <v>180</v>
      </c>
      <c r="BQ183" s="113">
        <v>180</v>
      </c>
      <c r="BR183" s="197">
        <v>180</v>
      </c>
      <c r="BS183" s="197" t="s">
        <v>215</v>
      </c>
      <c r="BT183" s="197">
        <v>5</v>
      </c>
    </row>
    <row r="184" spans="1:72">
      <c r="A184" s="197">
        <v>181</v>
      </c>
      <c r="C184" s="167">
        <v>181</v>
      </c>
      <c r="D184" s="171">
        <v>17</v>
      </c>
      <c r="E184" s="171">
        <v>55</v>
      </c>
      <c r="F184" s="197">
        <v>17</v>
      </c>
      <c r="G184" s="197">
        <v>55</v>
      </c>
      <c r="H184" s="197">
        <v>72</v>
      </c>
      <c r="I184" s="197" t="s">
        <v>216</v>
      </c>
      <c r="J184" s="197">
        <v>4</v>
      </c>
      <c r="L184" s="167">
        <v>181</v>
      </c>
      <c r="M184" s="172">
        <v>51</v>
      </c>
      <c r="N184" s="113">
        <v>51</v>
      </c>
      <c r="O184" s="197">
        <v>51</v>
      </c>
      <c r="P184" s="197" t="s">
        <v>218</v>
      </c>
      <c r="Q184" s="197">
        <v>3</v>
      </c>
      <c r="S184" s="167">
        <v>181</v>
      </c>
      <c r="T184" s="173">
        <v>17</v>
      </c>
      <c r="U184" s="173">
        <v>36</v>
      </c>
      <c r="V184" s="197">
        <v>17</v>
      </c>
      <c r="W184" s="197">
        <v>36</v>
      </c>
      <c r="X184" s="197">
        <v>53</v>
      </c>
      <c r="Y184" s="197" t="s">
        <v>218</v>
      </c>
      <c r="Z184" s="197">
        <v>3</v>
      </c>
      <c r="AB184" s="167">
        <v>181</v>
      </c>
      <c r="AC184" s="195">
        <v>22</v>
      </c>
      <c r="AD184" s="195">
        <v>41</v>
      </c>
      <c r="AE184" s="197">
        <v>22</v>
      </c>
      <c r="AF184" s="197">
        <v>41</v>
      </c>
      <c r="AG184" s="197">
        <v>63</v>
      </c>
      <c r="AH184" s="197" t="s">
        <v>217</v>
      </c>
      <c r="AI184" s="197">
        <v>3.5</v>
      </c>
      <c r="AK184" s="167">
        <v>181</v>
      </c>
      <c r="AL184" s="174">
        <v>19</v>
      </c>
      <c r="AM184" s="174">
        <v>48</v>
      </c>
      <c r="AN184" s="197">
        <v>19</v>
      </c>
      <c r="AO184" s="197">
        <v>48</v>
      </c>
      <c r="AP184" s="215">
        <f t="shared" si="230"/>
        <v>67</v>
      </c>
      <c r="AQ184" s="197" t="s">
        <v>217</v>
      </c>
      <c r="AR184" s="197">
        <v>3.5</v>
      </c>
      <c r="AT184" s="167">
        <v>181</v>
      </c>
      <c r="AU184" s="176">
        <v>24</v>
      </c>
      <c r="AV184" s="178">
        <v>45</v>
      </c>
      <c r="AW184" s="191">
        <v>24</v>
      </c>
      <c r="AX184" s="197">
        <v>45</v>
      </c>
      <c r="AY184" s="197">
        <v>69</v>
      </c>
      <c r="AZ184" s="197" t="s">
        <v>217</v>
      </c>
      <c r="BA184" s="197">
        <v>3.5</v>
      </c>
      <c r="BC184" s="167">
        <v>181</v>
      </c>
      <c r="BD184" s="193">
        <v>17</v>
      </c>
      <c r="BE184" s="193">
        <v>29</v>
      </c>
      <c r="BF184" s="193">
        <v>19</v>
      </c>
      <c r="BG184" s="197">
        <v>17</v>
      </c>
      <c r="BH184" s="197">
        <v>29</v>
      </c>
      <c r="BI184" s="197">
        <v>19</v>
      </c>
      <c r="BJ184" s="197">
        <v>65</v>
      </c>
      <c r="BK184" s="197" t="s">
        <v>217</v>
      </c>
      <c r="BL184" s="197">
        <v>3.5</v>
      </c>
      <c r="BN184" s="192" t="s">
        <v>214</v>
      </c>
      <c r="BO184" s="195">
        <v>2</v>
      </c>
      <c r="BP184" s="195">
        <v>181</v>
      </c>
      <c r="BQ184" s="113">
        <v>181</v>
      </c>
      <c r="BR184" s="197">
        <v>181</v>
      </c>
      <c r="BS184" s="197" t="s">
        <v>215</v>
      </c>
      <c r="BT184" s="197">
        <v>5</v>
      </c>
    </row>
    <row r="185" spans="1:72">
      <c r="A185" s="197">
        <v>182</v>
      </c>
      <c r="C185" s="167">
        <v>182</v>
      </c>
      <c r="D185" s="171">
        <v>11</v>
      </c>
      <c r="E185" s="171">
        <v>44</v>
      </c>
      <c r="F185" s="197">
        <v>11</v>
      </c>
      <c r="G185" s="197">
        <v>44</v>
      </c>
      <c r="H185" s="197">
        <v>55</v>
      </c>
      <c r="I185" s="197" t="s">
        <v>218</v>
      </c>
      <c r="J185" s="197">
        <v>3</v>
      </c>
      <c r="L185" s="167">
        <v>182</v>
      </c>
      <c r="M185" s="172">
        <v>30</v>
      </c>
      <c r="N185" s="113">
        <v>30</v>
      </c>
      <c r="O185" s="197">
        <v>30</v>
      </c>
      <c r="P185" s="197" t="s">
        <v>212</v>
      </c>
      <c r="Q185" s="197" t="s">
        <v>212</v>
      </c>
      <c r="S185" s="167">
        <v>182</v>
      </c>
      <c r="T185" s="173">
        <v>10</v>
      </c>
      <c r="U185" s="173">
        <v>26</v>
      </c>
      <c r="V185" s="197">
        <v>10</v>
      </c>
      <c r="W185" s="197">
        <v>26</v>
      </c>
      <c r="X185" s="197">
        <v>36</v>
      </c>
      <c r="Y185" s="197" t="s">
        <v>219</v>
      </c>
      <c r="Z185" s="197" t="s">
        <v>212</v>
      </c>
      <c r="AB185" s="167">
        <v>182</v>
      </c>
      <c r="AC185" s="195">
        <v>12</v>
      </c>
      <c r="AD185" s="195">
        <v>24</v>
      </c>
      <c r="AE185" s="197">
        <v>12</v>
      </c>
      <c r="AF185" s="197">
        <v>24</v>
      </c>
      <c r="AG185" s="197">
        <v>36</v>
      </c>
      <c r="AH185" s="197" t="s">
        <v>219</v>
      </c>
      <c r="AI185" s="197">
        <v>1</v>
      </c>
      <c r="AK185" s="167">
        <v>182</v>
      </c>
      <c r="AL185" s="174">
        <v>17</v>
      </c>
      <c r="AM185" s="174">
        <v>23</v>
      </c>
      <c r="AN185" s="197">
        <v>17</v>
      </c>
      <c r="AO185" s="197">
        <v>23</v>
      </c>
      <c r="AP185" s="215">
        <f t="shared" si="230"/>
        <v>40</v>
      </c>
      <c r="AQ185" s="197" t="s">
        <v>220</v>
      </c>
      <c r="AR185" s="197">
        <v>2</v>
      </c>
      <c r="AT185" s="167">
        <v>182</v>
      </c>
      <c r="AU185" s="176">
        <v>13</v>
      </c>
      <c r="AV185" s="178">
        <v>17</v>
      </c>
      <c r="AW185" s="191">
        <v>13</v>
      </c>
      <c r="AX185" s="197">
        <v>17</v>
      </c>
      <c r="AY185" s="197">
        <v>30</v>
      </c>
      <c r="AZ185" s="197" t="s">
        <v>212</v>
      </c>
      <c r="BA185" s="197" t="s">
        <v>212</v>
      </c>
      <c r="BC185" s="167">
        <v>182</v>
      </c>
      <c r="BD185" s="193">
        <v>8</v>
      </c>
      <c r="BE185" s="193">
        <v>24</v>
      </c>
      <c r="BF185" s="193">
        <v>18</v>
      </c>
      <c r="BG185" s="197">
        <v>8</v>
      </c>
      <c r="BH185" s="197">
        <v>24</v>
      </c>
      <c r="BI185" s="197">
        <v>18</v>
      </c>
      <c r="BJ185" s="197">
        <v>50</v>
      </c>
      <c r="BK185" s="197" t="s">
        <v>218</v>
      </c>
      <c r="BL185" s="197">
        <v>3</v>
      </c>
      <c r="BN185" s="192" t="s">
        <v>214</v>
      </c>
      <c r="BO185" s="195">
        <v>2</v>
      </c>
      <c r="BP185" s="195">
        <v>182</v>
      </c>
      <c r="BQ185" s="113">
        <v>182</v>
      </c>
      <c r="BR185" s="197">
        <v>182</v>
      </c>
      <c r="BS185" s="197" t="s">
        <v>215</v>
      </c>
      <c r="BT185" s="197">
        <v>5</v>
      </c>
    </row>
    <row r="186" spans="1:72">
      <c r="A186" s="197">
        <v>183</v>
      </c>
      <c r="C186" s="167">
        <v>183</v>
      </c>
      <c r="D186" s="171">
        <v>9</v>
      </c>
      <c r="E186" s="171">
        <v>27</v>
      </c>
      <c r="F186" s="197">
        <v>9</v>
      </c>
      <c r="G186" s="197">
        <v>27</v>
      </c>
      <c r="H186" s="197">
        <v>36</v>
      </c>
      <c r="I186" s="197" t="s">
        <v>219</v>
      </c>
      <c r="J186" s="197">
        <v>1</v>
      </c>
      <c r="L186" s="167">
        <v>183</v>
      </c>
      <c r="M186" s="172">
        <v>9</v>
      </c>
      <c r="N186" s="113">
        <v>9</v>
      </c>
      <c r="O186" s="197">
        <v>9</v>
      </c>
      <c r="P186" s="197" t="s">
        <v>212</v>
      </c>
      <c r="Q186" s="197" t="s">
        <v>212</v>
      </c>
      <c r="S186" s="167">
        <v>183</v>
      </c>
      <c r="T186" s="173">
        <v>9</v>
      </c>
      <c r="U186" s="173">
        <v>13</v>
      </c>
      <c r="V186" s="197">
        <v>9</v>
      </c>
      <c r="W186" s="197">
        <v>13</v>
      </c>
      <c r="X186" s="197">
        <v>22</v>
      </c>
      <c r="Y186" s="197" t="s">
        <v>212</v>
      </c>
      <c r="Z186" s="197" t="s">
        <v>212</v>
      </c>
      <c r="AB186" s="167">
        <v>183</v>
      </c>
      <c r="AC186" s="195">
        <v>19</v>
      </c>
      <c r="AD186" s="195">
        <v>11</v>
      </c>
      <c r="AE186" s="197">
        <v>19</v>
      </c>
      <c r="AF186" s="197">
        <v>11</v>
      </c>
      <c r="AG186" s="197">
        <v>30</v>
      </c>
      <c r="AH186" s="197" t="s">
        <v>212</v>
      </c>
      <c r="AI186" s="197" t="s">
        <v>212</v>
      </c>
      <c r="AK186" s="167">
        <v>183</v>
      </c>
      <c r="AL186" s="174"/>
      <c r="AM186" s="174"/>
      <c r="AN186" s="197" t="s">
        <v>213</v>
      </c>
      <c r="AO186" s="197" t="s">
        <v>213</v>
      </c>
      <c r="AP186" s="215" t="str">
        <f t="shared" si="230"/>
        <v>Abs.</v>
      </c>
      <c r="AQ186" s="197" t="s">
        <v>213</v>
      </c>
      <c r="AR186" s="197" t="s">
        <v>213</v>
      </c>
      <c r="AT186" s="167">
        <v>183</v>
      </c>
      <c r="AU186" s="176">
        <v>22</v>
      </c>
      <c r="AV186" s="178">
        <v>9</v>
      </c>
      <c r="AW186" s="191">
        <v>22</v>
      </c>
      <c r="AX186" s="197">
        <v>9</v>
      </c>
      <c r="AY186" s="197">
        <v>31</v>
      </c>
      <c r="AZ186" s="197" t="s">
        <v>212</v>
      </c>
      <c r="BA186" s="197" t="s">
        <v>212</v>
      </c>
      <c r="BC186" s="167">
        <v>183</v>
      </c>
      <c r="BD186" s="193">
        <v>12</v>
      </c>
      <c r="BE186" s="193">
        <v>12</v>
      </c>
      <c r="BF186" s="193"/>
      <c r="BG186" s="197">
        <v>12</v>
      </c>
      <c r="BH186" s="197">
        <v>12</v>
      </c>
      <c r="BI186" s="197" t="s">
        <v>213</v>
      </c>
      <c r="BJ186" s="197" t="s">
        <v>213</v>
      </c>
      <c r="BK186" s="197" t="s">
        <v>213</v>
      </c>
      <c r="BL186" s="197" t="s">
        <v>213</v>
      </c>
      <c r="BN186" s="192" t="s">
        <v>214</v>
      </c>
      <c r="BO186" s="195">
        <v>2</v>
      </c>
      <c r="BP186" s="195">
        <v>183</v>
      </c>
      <c r="BQ186" s="113">
        <v>183</v>
      </c>
      <c r="BR186" s="197">
        <v>183</v>
      </c>
      <c r="BS186" s="197" t="s">
        <v>215</v>
      </c>
      <c r="BT186" s="197">
        <v>5</v>
      </c>
    </row>
    <row r="187" spans="1:72">
      <c r="A187" s="197">
        <v>184</v>
      </c>
      <c r="C187" s="167">
        <v>184</v>
      </c>
      <c r="D187" s="171">
        <v>12</v>
      </c>
      <c r="E187" s="171">
        <v>24</v>
      </c>
      <c r="F187" s="197">
        <v>12</v>
      </c>
      <c r="G187" s="197">
        <v>24</v>
      </c>
      <c r="H187" s="197">
        <v>36</v>
      </c>
      <c r="I187" s="197" t="s">
        <v>212</v>
      </c>
      <c r="J187" s="197" t="s">
        <v>212</v>
      </c>
      <c r="L187" s="167">
        <v>184</v>
      </c>
      <c r="M187" s="172">
        <v>14</v>
      </c>
      <c r="N187" s="113">
        <v>14</v>
      </c>
      <c r="O187" s="197">
        <v>14</v>
      </c>
      <c r="P187" s="197" t="s">
        <v>212</v>
      </c>
      <c r="Q187" s="197" t="s">
        <v>212</v>
      </c>
      <c r="S187" s="167">
        <v>184</v>
      </c>
      <c r="T187" s="173">
        <v>15</v>
      </c>
      <c r="U187" s="173">
        <v>25</v>
      </c>
      <c r="V187" s="197">
        <v>15</v>
      </c>
      <c r="W187" s="197">
        <v>25</v>
      </c>
      <c r="X187" s="197">
        <v>40</v>
      </c>
      <c r="Y187" s="197" t="s">
        <v>220</v>
      </c>
      <c r="Z187" s="197">
        <v>2</v>
      </c>
      <c r="AB187" s="167">
        <v>184</v>
      </c>
      <c r="AC187" s="195">
        <v>16</v>
      </c>
      <c r="AD187" s="195">
        <v>23</v>
      </c>
      <c r="AE187" s="197">
        <v>16</v>
      </c>
      <c r="AF187" s="197">
        <v>23</v>
      </c>
      <c r="AG187" s="197">
        <v>39</v>
      </c>
      <c r="AH187" s="197" t="s">
        <v>219</v>
      </c>
      <c r="AI187" s="197">
        <v>1</v>
      </c>
      <c r="AK187" s="167">
        <v>184</v>
      </c>
      <c r="AL187" s="174">
        <v>19</v>
      </c>
      <c r="AM187" s="174">
        <v>18</v>
      </c>
      <c r="AN187" s="197">
        <v>19</v>
      </c>
      <c r="AO187" s="197">
        <v>18</v>
      </c>
      <c r="AP187" s="215">
        <f t="shared" si="230"/>
        <v>37</v>
      </c>
      <c r="AQ187" s="197" t="s">
        <v>212</v>
      </c>
      <c r="AR187" s="197" t="s">
        <v>212</v>
      </c>
      <c r="AT187" s="167">
        <v>184</v>
      </c>
      <c r="AU187" s="176">
        <v>12</v>
      </c>
      <c r="AV187" s="178">
        <v>12</v>
      </c>
      <c r="AW187" s="191">
        <v>12</v>
      </c>
      <c r="AX187" s="197">
        <v>12</v>
      </c>
      <c r="AY187" s="197">
        <v>24</v>
      </c>
      <c r="AZ187" s="197" t="s">
        <v>212</v>
      </c>
      <c r="BA187" s="197" t="s">
        <v>212</v>
      </c>
      <c r="BC187" s="167">
        <v>184</v>
      </c>
      <c r="BD187" s="193">
        <v>12</v>
      </c>
      <c r="BE187" s="193">
        <v>12</v>
      </c>
      <c r="BF187" s="193">
        <v>15</v>
      </c>
      <c r="BG187" s="197">
        <v>12</v>
      </c>
      <c r="BH187" s="197">
        <v>12</v>
      </c>
      <c r="BI187" s="197">
        <v>15</v>
      </c>
      <c r="BJ187" s="197">
        <v>39</v>
      </c>
      <c r="BK187" s="197" t="s">
        <v>212</v>
      </c>
      <c r="BL187" s="197" t="s">
        <v>212</v>
      </c>
      <c r="BN187" s="192" t="s">
        <v>214</v>
      </c>
      <c r="BO187" s="195">
        <v>2</v>
      </c>
      <c r="BP187" s="195">
        <v>184</v>
      </c>
      <c r="BQ187" s="113">
        <v>184</v>
      </c>
      <c r="BR187" s="197">
        <v>184</v>
      </c>
      <c r="BS187" s="197" t="s">
        <v>215</v>
      </c>
      <c r="BT187" s="197">
        <v>5</v>
      </c>
    </row>
    <row r="188" spans="1:72">
      <c r="A188" s="197">
        <v>185</v>
      </c>
      <c r="C188" s="167">
        <v>185</v>
      </c>
      <c r="D188" s="171">
        <v>14</v>
      </c>
      <c r="E188" s="171">
        <v>59</v>
      </c>
      <c r="F188" s="197">
        <v>14</v>
      </c>
      <c r="G188" s="197">
        <v>59</v>
      </c>
      <c r="H188" s="197">
        <v>73</v>
      </c>
      <c r="I188" s="197" t="s">
        <v>216</v>
      </c>
      <c r="J188" s="197">
        <v>4</v>
      </c>
      <c r="L188" s="167">
        <v>185</v>
      </c>
      <c r="M188" s="172">
        <v>55</v>
      </c>
      <c r="N188" s="113">
        <v>55</v>
      </c>
      <c r="O188" s="197">
        <v>55</v>
      </c>
      <c r="P188" s="197" t="s">
        <v>218</v>
      </c>
      <c r="Q188" s="197">
        <v>3</v>
      </c>
      <c r="S188" s="167">
        <v>185</v>
      </c>
      <c r="T188" s="173">
        <v>14</v>
      </c>
      <c r="U188" s="173">
        <v>43</v>
      </c>
      <c r="V188" s="197">
        <v>14</v>
      </c>
      <c r="W188" s="197">
        <v>43</v>
      </c>
      <c r="X188" s="197">
        <v>57</v>
      </c>
      <c r="Y188" s="197" t="s">
        <v>218</v>
      </c>
      <c r="Z188" s="197">
        <v>3</v>
      </c>
      <c r="AB188" s="167">
        <v>185</v>
      </c>
      <c r="AC188" s="195">
        <v>14</v>
      </c>
      <c r="AD188" s="195">
        <v>48</v>
      </c>
      <c r="AE188" s="197">
        <v>14</v>
      </c>
      <c r="AF188" s="197">
        <v>48</v>
      </c>
      <c r="AG188" s="197">
        <v>62</v>
      </c>
      <c r="AH188" s="197" t="s">
        <v>217</v>
      </c>
      <c r="AI188" s="197">
        <v>3.5</v>
      </c>
      <c r="AK188" s="167">
        <v>185</v>
      </c>
      <c r="AL188" s="174">
        <v>20</v>
      </c>
      <c r="AM188" s="174">
        <v>53</v>
      </c>
      <c r="AN188" s="197">
        <v>20</v>
      </c>
      <c r="AO188" s="197">
        <v>53</v>
      </c>
      <c r="AP188" s="215">
        <f t="shared" si="230"/>
        <v>73</v>
      </c>
      <c r="AQ188" s="197" t="s">
        <v>216</v>
      </c>
      <c r="AR188" s="197">
        <v>4</v>
      </c>
      <c r="AT188" s="167">
        <v>185</v>
      </c>
      <c r="AU188" s="176">
        <v>23</v>
      </c>
      <c r="AV188" s="178">
        <v>35</v>
      </c>
      <c r="AW188" s="191">
        <v>23</v>
      </c>
      <c r="AX188" s="197">
        <v>35</v>
      </c>
      <c r="AY188" s="197">
        <v>58</v>
      </c>
      <c r="AZ188" s="197" t="s">
        <v>218</v>
      </c>
      <c r="BA188" s="197">
        <v>3</v>
      </c>
      <c r="BC188" s="167">
        <v>185</v>
      </c>
      <c r="BD188" s="193">
        <v>11</v>
      </c>
      <c r="BE188" s="193">
        <v>30</v>
      </c>
      <c r="BF188" s="193">
        <v>16</v>
      </c>
      <c r="BG188" s="197">
        <v>11</v>
      </c>
      <c r="BH188" s="197">
        <v>30</v>
      </c>
      <c r="BI188" s="197">
        <v>16</v>
      </c>
      <c r="BJ188" s="197">
        <v>57</v>
      </c>
      <c r="BK188" s="197" t="s">
        <v>218</v>
      </c>
      <c r="BL188" s="197">
        <v>3</v>
      </c>
      <c r="BN188" s="192" t="s">
        <v>214</v>
      </c>
      <c r="BO188" s="195">
        <v>2</v>
      </c>
      <c r="BP188" s="195">
        <v>185</v>
      </c>
      <c r="BQ188" s="113">
        <v>185</v>
      </c>
      <c r="BR188" s="197">
        <v>185</v>
      </c>
      <c r="BS188" s="197" t="s">
        <v>215</v>
      </c>
      <c r="BT188" s="197">
        <v>5</v>
      </c>
    </row>
    <row r="189" spans="1:72">
      <c r="A189" s="197">
        <v>186</v>
      </c>
      <c r="C189" s="167">
        <v>186</v>
      </c>
      <c r="D189" s="171"/>
      <c r="E189" s="171"/>
      <c r="F189" s="197" t="s">
        <v>213</v>
      </c>
      <c r="G189" s="197" t="s">
        <v>213</v>
      </c>
      <c r="H189" s="197" t="s">
        <v>213</v>
      </c>
      <c r="I189" s="197" t="s">
        <v>213</v>
      </c>
      <c r="J189" s="197" t="s">
        <v>213</v>
      </c>
      <c r="L189" s="167">
        <v>186</v>
      </c>
      <c r="M189" s="172"/>
      <c r="N189" s="113" t="s">
        <v>213</v>
      </c>
      <c r="O189" s="197" t="s">
        <v>213</v>
      </c>
      <c r="P189" s="197" t="s">
        <v>213</v>
      </c>
      <c r="Q189" s="197" t="s">
        <v>213</v>
      </c>
      <c r="S189" s="167">
        <v>186</v>
      </c>
      <c r="T189" s="173"/>
      <c r="U189" s="173"/>
      <c r="V189" s="197" t="s">
        <v>213</v>
      </c>
      <c r="W189" s="197" t="s">
        <v>213</v>
      </c>
      <c r="X189" s="197" t="s">
        <v>213</v>
      </c>
      <c r="Y189" s="197" t="s">
        <v>213</v>
      </c>
      <c r="Z189" s="197" t="s">
        <v>213</v>
      </c>
      <c r="AB189" s="167">
        <v>186</v>
      </c>
      <c r="AC189" s="195"/>
      <c r="AD189" s="195"/>
      <c r="AE189" s="197" t="s">
        <v>213</v>
      </c>
      <c r="AF189" s="197" t="s">
        <v>213</v>
      </c>
      <c r="AG189" s="197" t="s">
        <v>213</v>
      </c>
      <c r="AH189" s="197" t="s">
        <v>213</v>
      </c>
      <c r="AI189" s="197" t="s">
        <v>213</v>
      </c>
      <c r="AK189" s="167">
        <v>186</v>
      </c>
      <c r="AL189" s="174"/>
      <c r="AM189" s="174"/>
      <c r="AN189" s="197" t="s">
        <v>213</v>
      </c>
      <c r="AO189" s="197" t="s">
        <v>213</v>
      </c>
      <c r="AP189" s="215" t="str">
        <f t="shared" si="230"/>
        <v>Abs.</v>
      </c>
      <c r="AQ189" s="197" t="s">
        <v>213</v>
      </c>
      <c r="AR189" s="197" t="s">
        <v>213</v>
      </c>
      <c r="AT189" s="167">
        <v>186</v>
      </c>
      <c r="AU189" s="176"/>
      <c r="AV189" s="178"/>
      <c r="AW189" s="191" t="s">
        <v>213</v>
      </c>
      <c r="AX189" s="197" t="s">
        <v>213</v>
      </c>
      <c r="AY189" s="197" t="s">
        <v>213</v>
      </c>
      <c r="AZ189" s="197" t="s">
        <v>213</v>
      </c>
      <c r="BA189" s="197" t="s">
        <v>213</v>
      </c>
      <c r="BC189" s="167">
        <v>186</v>
      </c>
      <c r="BD189" s="193"/>
      <c r="BE189" s="193"/>
      <c r="BF189" s="193"/>
      <c r="BG189" s="197" t="s">
        <v>213</v>
      </c>
      <c r="BH189" s="197" t="s">
        <v>213</v>
      </c>
      <c r="BI189" s="197" t="s">
        <v>213</v>
      </c>
      <c r="BJ189" s="197" t="s">
        <v>213</v>
      </c>
      <c r="BK189" s="197" t="s">
        <v>213</v>
      </c>
      <c r="BL189" s="197" t="s">
        <v>213</v>
      </c>
      <c r="BN189" s="192" t="s">
        <v>214</v>
      </c>
      <c r="BO189" s="195">
        <v>2</v>
      </c>
      <c r="BP189" s="195">
        <v>186</v>
      </c>
      <c r="BQ189" s="113">
        <v>186</v>
      </c>
      <c r="BR189" s="197">
        <v>186</v>
      </c>
      <c r="BS189" s="197" t="s">
        <v>215</v>
      </c>
      <c r="BT189" s="197">
        <v>5</v>
      </c>
    </row>
    <row r="190" spans="1:72">
      <c r="A190" s="197">
        <v>187</v>
      </c>
      <c r="C190" s="167">
        <v>187</v>
      </c>
      <c r="D190" s="171"/>
      <c r="E190" s="171"/>
      <c r="F190" s="197" t="s">
        <v>213</v>
      </c>
      <c r="G190" s="197" t="s">
        <v>213</v>
      </c>
      <c r="H190" s="197" t="s">
        <v>213</v>
      </c>
      <c r="I190" s="197" t="s">
        <v>213</v>
      </c>
      <c r="J190" s="197" t="s">
        <v>213</v>
      </c>
      <c r="L190" s="167">
        <v>187</v>
      </c>
      <c r="M190" s="172"/>
      <c r="N190" s="113" t="s">
        <v>213</v>
      </c>
      <c r="O190" s="197" t="s">
        <v>213</v>
      </c>
      <c r="P190" s="197" t="s">
        <v>213</v>
      </c>
      <c r="Q190" s="197" t="s">
        <v>213</v>
      </c>
      <c r="S190" s="167">
        <v>187</v>
      </c>
      <c r="T190" s="173"/>
      <c r="U190" s="173"/>
      <c r="V190" s="197" t="s">
        <v>213</v>
      </c>
      <c r="W190" s="197" t="s">
        <v>213</v>
      </c>
      <c r="X190" s="197" t="s">
        <v>213</v>
      </c>
      <c r="Y190" s="197" t="s">
        <v>213</v>
      </c>
      <c r="Z190" s="197" t="s">
        <v>213</v>
      </c>
      <c r="AB190" s="167">
        <v>187</v>
      </c>
      <c r="AC190" s="195"/>
      <c r="AD190" s="195"/>
      <c r="AE190" s="197" t="s">
        <v>213</v>
      </c>
      <c r="AF190" s="197" t="s">
        <v>213</v>
      </c>
      <c r="AG190" s="197" t="s">
        <v>213</v>
      </c>
      <c r="AH190" s="197" t="s">
        <v>213</v>
      </c>
      <c r="AI190" s="197" t="s">
        <v>213</v>
      </c>
      <c r="AK190" s="167">
        <v>187</v>
      </c>
      <c r="AL190" s="174"/>
      <c r="AM190" s="174"/>
      <c r="AN190" s="197" t="s">
        <v>213</v>
      </c>
      <c r="AO190" s="197" t="s">
        <v>213</v>
      </c>
      <c r="AP190" s="215" t="str">
        <f t="shared" si="230"/>
        <v>Abs.</v>
      </c>
      <c r="AQ190" s="197" t="s">
        <v>213</v>
      </c>
      <c r="AR190" s="197" t="s">
        <v>213</v>
      </c>
      <c r="AT190" s="167">
        <v>187</v>
      </c>
      <c r="AU190" s="176"/>
      <c r="AV190" s="178"/>
      <c r="AW190" s="191" t="s">
        <v>213</v>
      </c>
      <c r="AX190" s="197" t="s">
        <v>213</v>
      </c>
      <c r="AY190" s="197" t="s">
        <v>213</v>
      </c>
      <c r="AZ190" s="197" t="s">
        <v>213</v>
      </c>
      <c r="BA190" s="197" t="s">
        <v>213</v>
      </c>
      <c r="BC190" s="167">
        <v>187</v>
      </c>
      <c r="BD190" s="193"/>
      <c r="BE190" s="193"/>
      <c r="BF190" s="193"/>
      <c r="BG190" s="197" t="s">
        <v>213</v>
      </c>
      <c r="BH190" s="197" t="s">
        <v>213</v>
      </c>
      <c r="BI190" s="197" t="s">
        <v>213</v>
      </c>
      <c r="BJ190" s="197" t="s">
        <v>213</v>
      </c>
      <c r="BK190" s="197" t="s">
        <v>213</v>
      </c>
      <c r="BL190" s="197" t="s">
        <v>213</v>
      </c>
      <c r="BN190" s="192" t="s">
        <v>214</v>
      </c>
      <c r="BO190" s="195">
        <v>2</v>
      </c>
      <c r="BP190" s="195">
        <v>187</v>
      </c>
      <c r="BQ190" s="113">
        <v>187</v>
      </c>
      <c r="BR190" s="197">
        <v>187</v>
      </c>
      <c r="BS190" s="197" t="s">
        <v>215</v>
      </c>
      <c r="BT190" s="197">
        <v>5</v>
      </c>
    </row>
    <row r="191" spans="1:72">
      <c r="A191" s="197">
        <v>188</v>
      </c>
      <c r="C191" s="167">
        <v>188</v>
      </c>
      <c r="D191" s="171">
        <v>11</v>
      </c>
      <c r="E191" s="171">
        <v>46</v>
      </c>
      <c r="F191" s="197">
        <v>11</v>
      </c>
      <c r="G191" s="197">
        <v>46</v>
      </c>
      <c r="H191" s="197">
        <v>57</v>
      </c>
      <c r="I191" s="197" t="s">
        <v>218</v>
      </c>
      <c r="J191" s="197">
        <v>3</v>
      </c>
      <c r="L191" s="167">
        <v>188</v>
      </c>
      <c r="M191" s="172">
        <v>53</v>
      </c>
      <c r="N191" s="113">
        <v>53</v>
      </c>
      <c r="O191" s="197">
        <v>53</v>
      </c>
      <c r="P191" s="197" t="s">
        <v>218</v>
      </c>
      <c r="Q191" s="197">
        <v>3</v>
      </c>
      <c r="S191" s="167">
        <v>188</v>
      </c>
      <c r="T191" s="173">
        <v>12</v>
      </c>
      <c r="U191" s="173">
        <v>35</v>
      </c>
      <c r="V191" s="197">
        <v>12</v>
      </c>
      <c r="W191" s="197">
        <v>35</v>
      </c>
      <c r="X191" s="197">
        <v>47</v>
      </c>
      <c r="Y191" s="197" t="s">
        <v>220</v>
      </c>
      <c r="Z191" s="197" t="s">
        <v>212</v>
      </c>
      <c r="AB191" s="167">
        <v>188</v>
      </c>
      <c r="AC191" s="195">
        <v>15</v>
      </c>
      <c r="AD191" s="195">
        <v>38</v>
      </c>
      <c r="AE191" s="197">
        <v>15</v>
      </c>
      <c r="AF191" s="197">
        <v>38</v>
      </c>
      <c r="AG191" s="197">
        <v>53</v>
      </c>
      <c r="AH191" s="197" t="s">
        <v>218</v>
      </c>
      <c r="AI191" s="197">
        <v>3</v>
      </c>
      <c r="AK191" s="167">
        <v>188</v>
      </c>
      <c r="AL191" s="174">
        <v>17</v>
      </c>
      <c r="AM191" s="174">
        <v>42</v>
      </c>
      <c r="AN191" s="197">
        <v>17</v>
      </c>
      <c r="AO191" s="197">
        <v>42</v>
      </c>
      <c r="AP191" s="215">
        <f t="shared" si="230"/>
        <v>59</v>
      </c>
      <c r="AQ191" s="197" t="s">
        <v>218</v>
      </c>
      <c r="AR191" s="197">
        <v>3</v>
      </c>
      <c r="AT191" s="167">
        <v>188</v>
      </c>
      <c r="AU191" s="176">
        <v>17</v>
      </c>
      <c r="AV191" s="178">
        <v>19</v>
      </c>
      <c r="AW191" s="191">
        <v>17</v>
      </c>
      <c r="AX191" s="197">
        <v>19</v>
      </c>
      <c r="AY191" s="197">
        <v>36</v>
      </c>
      <c r="AZ191" s="197" t="s">
        <v>212</v>
      </c>
      <c r="BA191" s="197" t="s">
        <v>212</v>
      </c>
      <c r="BC191" s="167">
        <v>188</v>
      </c>
      <c r="BD191" s="193">
        <v>8</v>
      </c>
      <c r="BE191" s="193">
        <v>17</v>
      </c>
      <c r="BF191" s="193">
        <v>15</v>
      </c>
      <c r="BG191" s="197">
        <v>8</v>
      </c>
      <c r="BH191" s="197">
        <v>17</v>
      </c>
      <c r="BI191" s="197">
        <v>15</v>
      </c>
      <c r="BJ191" s="197">
        <v>40</v>
      </c>
      <c r="BK191" s="197" t="s">
        <v>220</v>
      </c>
      <c r="BL191" s="197">
        <v>2</v>
      </c>
      <c r="BN191" s="192" t="s">
        <v>214</v>
      </c>
      <c r="BO191" s="195">
        <v>2</v>
      </c>
      <c r="BP191" s="195">
        <v>188</v>
      </c>
      <c r="BQ191" s="113">
        <v>188</v>
      </c>
      <c r="BR191" s="197">
        <v>188</v>
      </c>
      <c r="BS191" s="197" t="s">
        <v>215</v>
      </c>
      <c r="BT191" s="197">
        <v>5</v>
      </c>
    </row>
    <row r="192" spans="1:72">
      <c r="A192" s="197">
        <v>189</v>
      </c>
      <c r="C192" s="167">
        <v>189</v>
      </c>
      <c r="D192" s="171">
        <v>13</v>
      </c>
      <c r="E192" s="171">
        <v>29</v>
      </c>
      <c r="F192" s="197">
        <v>13</v>
      </c>
      <c r="G192" s="197">
        <v>29</v>
      </c>
      <c r="H192" s="197">
        <v>42</v>
      </c>
      <c r="I192" s="197" t="s">
        <v>220</v>
      </c>
      <c r="J192" s="197">
        <v>2</v>
      </c>
      <c r="L192" s="167">
        <v>189</v>
      </c>
      <c r="M192" s="172">
        <v>9</v>
      </c>
      <c r="N192" s="113">
        <v>9</v>
      </c>
      <c r="O192" s="197">
        <v>9</v>
      </c>
      <c r="P192" s="197" t="s">
        <v>212</v>
      </c>
      <c r="Q192" s="197" t="s">
        <v>212</v>
      </c>
      <c r="S192" s="167">
        <v>189</v>
      </c>
      <c r="T192" s="173">
        <v>11</v>
      </c>
      <c r="U192" s="173">
        <v>23</v>
      </c>
      <c r="V192" s="197">
        <v>11</v>
      </c>
      <c r="W192" s="197">
        <v>23</v>
      </c>
      <c r="X192" s="197">
        <v>34</v>
      </c>
      <c r="Y192" s="197" t="s">
        <v>219</v>
      </c>
      <c r="Z192" s="197" t="s">
        <v>212</v>
      </c>
      <c r="AB192" s="167">
        <v>189</v>
      </c>
      <c r="AC192" s="195">
        <v>16</v>
      </c>
      <c r="AD192" s="195">
        <v>9</v>
      </c>
      <c r="AE192" s="197">
        <v>16</v>
      </c>
      <c r="AF192" s="197">
        <v>9</v>
      </c>
      <c r="AG192" s="197">
        <v>25</v>
      </c>
      <c r="AH192" s="197" t="s">
        <v>212</v>
      </c>
      <c r="AI192" s="197" t="s">
        <v>212</v>
      </c>
      <c r="AK192" s="167">
        <v>189</v>
      </c>
      <c r="AL192" s="174">
        <v>15</v>
      </c>
      <c r="AM192" s="174">
        <v>27</v>
      </c>
      <c r="AN192" s="197">
        <v>15</v>
      </c>
      <c r="AO192" s="197">
        <v>27</v>
      </c>
      <c r="AP192" s="215">
        <f t="shared" si="230"/>
        <v>42</v>
      </c>
      <c r="AQ192" s="197" t="s">
        <v>220</v>
      </c>
      <c r="AR192" s="197">
        <v>2</v>
      </c>
      <c r="AT192" s="167">
        <v>189</v>
      </c>
      <c r="AU192" s="176">
        <v>17</v>
      </c>
      <c r="AV192" s="178">
        <v>14</v>
      </c>
      <c r="AW192" s="191">
        <v>17</v>
      </c>
      <c r="AX192" s="197">
        <v>14</v>
      </c>
      <c r="AY192" s="197">
        <v>31</v>
      </c>
      <c r="AZ192" s="197" t="s">
        <v>212</v>
      </c>
      <c r="BA192" s="197" t="s">
        <v>212</v>
      </c>
      <c r="BC192" s="167">
        <v>189</v>
      </c>
      <c r="BD192" s="193">
        <v>10</v>
      </c>
      <c r="BE192" s="193">
        <v>20</v>
      </c>
      <c r="BF192" s="193">
        <v>15</v>
      </c>
      <c r="BG192" s="197">
        <v>10</v>
      </c>
      <c r="BH192" s="197">
        <v>20</v>
      </c>
      <c r="BI192" s="197">
        <v>15</v>
      </c>
      <c r="BJ192" s="197">
        <v>45</v>
      </c>
      <c r="BK192" s="197" t="s">
        <v>220</v>
      </c>
      <c r="BL192" s="197">
        <v>2</v>
      </c>
      <c r="BN192" s="192" t="s">
        <v>214</v>
      </c>
      <c r="BO192" s="195">
        <v>2</v>
      </c>
      <c r="BP192" s="195">
        <v>189</v>
      </c>
      <c r="BQ192" s="113">
        <v>189</v>
      </c>
      <c r="BR192" s="197">
        <v>189</v>
      </c>
      <c r="BS192" s="197" t="s">
        <v>215</v>
      </c>
      <c r="BT192" s="197">
        <v>5</v>
      </c>
    </row>
    <row r="193" spans="1:72">
      <c r="A193" s="197">
        <v>190</v>
      </c>
      <c r="C193" s="167">
        <v>190</v>
      </c>
      <c r="D193" s="171">
        <v>15</v>
      </c>
      <c r="E193" s="171">
        <v>44</v>
      </c>
      <c r="F193" s="197">
        <v>15</v>
      </c>
      <c r="G193" s="197">
        <v>44</v>
      </c>
      <c r="H193" s="197">
        <v>59</v>
      </c>
      <c r="I193" s="197" t="s">
        <v>218</v>
      </c>
      <c r="J193" s="197">
        <v>3</v>
      </c>
      <c r="L193" s="167">
        <v>190</v>
      </c>
      <c r="M193" s="172">
        <v>20</v>
      </c>
      <c r="N193" s="113">
        <v>20</v>
      </c>
      <c r="O193" s="197">
        <v>20</v>
      </c>
      <c r="P193" s="197" t="s">
        <v>212</v>
      </c>
      <c r="Q193" s="197" t="s">
        <v>212</v>
      </c>
      <c r="S193" s="167">
        <v>190</v>
      </c>
      <c r="T193" s="173">
        <v>16</v>
      </c>
      <c r="U193" s="173">
        <v>37</v>
      </c>
      <c r="V193" s="197">
        <v>16</v>
      </c>
      <c r="W193" s="197">
        <v>37</v>
      </c>
      <c r="X193" s="197">
        <v>53</v>
      </c>
      <c r="Y193" s="197" t="s">
        <v>218</v>
      </c>
      <c r="Z193" s="197">
        <v>3</v>
      </c>
      <c r="AB193" s="167">
        <v>190</v>
      </c>
      <c r="AC193" s="195">
        <v>17</v>
      </c>
      <c r="AD193" s="195">
        <v>23</v>
      </c>
      <c r="AE193" s="197">
        <v>17</v>
      </c>
      <c r="AF193" s="197">
        <v>23</v>
      </c>
      <c r="AG193" s="197">
        <v>40</v>
      </c>
      <c r="AH193" s="197" t="s">
        <v>220</v>
      </c>
      <c r="AI193" s="197">
        <v>2</v>
      </c>
      <c r="AK193" s="167">
        <v>190</v>
      </c>
      <c r="AL193" s="174">
        <v>19</v>
      </c>
      <c r="AM193" s="174">
        <v>35</v>
      </c>
      <c r="AN193" s="197">
        <v>19</v>
      </c>
      <c r="AO193" s="197">
        <v>35</v>
      </c>
      <c r="AP193" s="215">
        <f t="shared" si="230"/>
        <v>54</v>
      </c>
      <c r="AQ193" s="197" t="s">
        <v>218</v>
      </c>
      <c r="AR193" s="197">
        <v>3</v>
      </c>
      <c r="AT193" s="167">
        <v>190</v>
      </c>
      <c r="AU193" s="176">
        <v>18</v>
      </c>
      <c r="AV193" s="178">
        <v>25</v>
      </c>
      <c r="AW193" s="191">
        <v>18</v>
      </c>
      <c r="AX193" s="197">
        <v>25</v>
      </c>
      <c r="AY193" s="197">
        <v>43</v>
      </c>
      <c r="AZ193" s="197" t="s">
        <v>220</v>
      </c>
      <c r="BA193" s="197">
        <v>2</v>
      </c>
      <c r="BC193" s="167">
        <v>190</v>
      </c>
      <c r="BD193" s="193">
        <v>16</v>
      </c>
      <c r="BE193" s="193">
        <v>27</v>
      </c>
      <c r="BF193" s="193"/>
      <c r="BG193" s="197">
        <v>16</v>
      </c>
      <c r="BH193" s="197">
        <v>27</v>
      </c>
      <c r="BI193" s="197" t="s">
        <v>213</v>
      </c>
      <c r="BJ193" s="197" t="s">
        <v>213</v>
      </c>
      <c r="BK193" s="197" t="s">
        <v>213</v>
      </c>
      <c r="BL193" s="197" t="s">
        <v>213</v>
      </c>
      <c r="BN193" s="192" t="s">
        <v>214</v>
      </c>
      <c r="BO193" s="195">
        <v>2</v>
      </c>
      <c r="BP193" s="195">
        <v>190</v>
      </c>
      <c r="BQ193" s="113">
        <v>190</v>
      </c>
      <c r="BR193" s="197">
        <v>190</v>
      </c>
      <c r="BS193" s="197" t="s">
        <v>215</v>
      </c>
      <c r="BT193" s="197">
        <v>5</v>
      </c>
    </row>
    <row r="194" spans="1:72">
      <c r="A194" s="197">
        <v>191</v>
      </c>
      <c r="C194" s="167">
        <v>191</v>
      </c>
      <c r="D194" s="171">
        <v>13</v>
      </c>
      <c r="E194" s="171">
        <v>43</v>
      </c>
      <c r="F194" s="197">
        <v>13</v>
      </c>
      <c r="G194" s="197">
        <v>43</v>
      </c>
      <c r="H194" s="197">
        <v>56</v>
      </c>
      <c r="I194" s="197" t="s">
        <v>218</v>
      </c>
      <c r="J194" s="197">
        <v>3</v>
      </c>
      <c r="L194" s="167">
        <v>191</v>
      </c>
      <c r="M194" s="172">
        <v>24</v>
      </c>
      <c r="N194" s="113">
        <v>24</v>
      </c>
      <c r="O194" s="197">
        <v>24</v>
      </c>
      <c r="P194" s="197" t="s">
        <v>212</v>
      </c>
      <c r="Q194" s="197" t="s">
        <v>212</v>
      </c>
      <c r="S194" s="167">
        <v>191</v>
      </c>
      <c r="T194" s="173">
        <v>19</v>
      </c>
      <c r="U194" s="173">
        <v>31</v>
      </c>
      <c r="V194" s="197">
        <v>19</v>
      </c>
      <c r="W194" s="197">
        <v>31</v>
      </c>
      <c r="X194" s="197">
        <v>50</v>
      </c>
      <c r="Y194" s="197" t="s">
        <v>218</v>
      </c>
      <c r="Z194" s="197">
        <v>3</v>
      </c>
      <c r="AB194" s="167">
        <v>191</v>
      </c>
      <c r="AC194" s="195">
        <v>17</v>
      </c>
      <c r="AD194" s="195">
        <v>16</v>
      </c>
      <c r="AE194" s="197">
        <v>17</v>
      </c>
      <c r="AF194" s="197">
        <v>16</v>
      </c>
      <c r="AG194" s="197">
        <v>33</v>
      </c>
      <c r="AH194" s="197" t="s">
        <v>212</v>
      </c>
      <c r="AI194" s="197" t="s">
        <v>212</v>
      </c>
      <c r="AK194" s="167">
        <v>191</v>
      </c>
      <c r="AL194" s="174">
        <v>18</v>
      </c>
      <c r="AM194" s="174">
        <v>30</v>
      </c>
      <c r="AN194" s="197">
        <v>18</v>
      </c>
      <c r="AO194" s="197">
        <v>30</v>
      </c>
      <c r="AP194" s="215">
        <f t="shared" si="230"/>
        <v>48</v>
      </c>
      <c r="AQ194" s="197" t="s">
        <v>220</v>
      </c>
      <c r="AR194" s="197">
        <v>2</v>
      </c>
      <c r="AT194" s="167">
        <v>191</v>
      </c>
      <c r="AU194" s="176">
        <v>24</v>
      </c>
      <c r="AV194" s="178">
        <v>28</v>
      </c>
      <c r="AW194" s="191">
        <v>24</v>
      </c>
      <c r="AX194" s="197">
        <v>28</v>
      </c>
      <c r="AY194" s="197">
        <v>52</v>
      </c>
      <c r="AZ194" s="197" t="s">
        <v>218</v>
      </c>
      <c r="BA194" s="197">
        <v>3</v>
      </c>
      <c r="BC194" s="167">
        <v>191</v>
      </c>
      <c r="BD194" s="193">
        <v>19</v>
      </c>
      <c r="BE194" s="193">
        <v>33</v>
      </c>
      <c r="BF194" s="193">
        <v>20</v>
      </c>
      <c r="BG194" s="197">
        <v>19</v>
      </c>
      <c r="BH194" s="197">
        <v>33</v>
      </c>
      <c r="BI194" s="197">
        <v>20</v>
      </c>
      <c r="BJ194" s="197">
        <v>72</v>
      </c>
      <c r="BK194" s="197" t="s">
        <v>216</v>
      </c>
      <c r="BL194" s="197">
        <v>4</v>
      </c>
      <c r="BN194" s="192" t="s">
        <v>214</v>
      </c>
      <c r="BO194" s="195">
        <v>2</v>
      </c>
      <c r="BP194" s="195">
        <v>191</v>
      </c>
      <c r="BQ194" s="113">
        <v>191</v>
      </c>
      <c r="BR194" s="197">
        <v>191</v>
      </c>
      <c r="BS194" s="197" t="s">
        <v>215</v>
      </c>
      <c r="BT194" s="197">
        <v>5</v>
      </c>
    </row>
    <row r="195" spans="1:72">
      <c r="A195" s="197">
        <v>192</v>
      </c>
      <c r="C195" s="167">
        <v>192</v>
      </c>
      <c r="D195" s="171">
        <v>13</v>
      </c>
      <c r="E195" s="171">
        <v>23</v>
      </c>
      <c r="F195" s="197">
        <v>13</v>
      </c>
      <c r="G195" s="197">
        <v>23</v>
      </c>
      <c r="H195" s="197">
        <v>36</v>
      </c>
      <c r="I195" s="197" t="s">
        <v>212</v>
      </c>
      <c r="J195" s="197" t="s">
        <v>212</v>
      </c>
      <c r="L195" s="167">
        <v>192</v>
      </c>
      <c r="M195" s="172">
        <v>8</v>
      </c>
      <c r="N195" s="113">
        <v>8</v>
      </c>
      <c r="O195" s="197">
        <v>8</v>
      </c>
      <c r="P195" s="197" t="s">
        <v>212</v>
      </c>
      <c r="Q195" s="197" t="s">
        <v>212</v>
      </c>
      <c r="S195" s="167">
        <v>192</v>
      </c>
      <c r="T195" s="173">
        <v>13</v>
      </c>
      <c r="U195" s="173">
        <v>11</v>
      </c>
      <c r="V195" s="197">
        <v>13</v>
      </c>
      <c r="W195" s="197">
        <v>11</v>
      </c>
      <c r="X195" s="197">
        <v>24</v>
      </c>
      <c r="Y195" s="197" t="s">
        <v>212</v>
      </c>
      <c r="Z195" s="197" t="s">
        <v>212</v>
      </c>
      <c r="AB195" s="167">
        <v>192</v>
      </c>
      <c r="AC195" s="195">
        <v>13</v>
      </c>
      <c r="AD195" s="195">
        <v>17</v>
      </c>
      <c r="AE195" s="197">
        <v>13</v>
      </c>
      <c r="AF195" s="197">
        <v>17</v>
      </c>
      <c r="AG195" s="197">
        <v>30</v>
      </c>
      <c r="AH195" s="197" t="s">
        <v>212</v>
      </c>
      <c r="AI195" s="197" t="s">
        <v>212</v>
      </c>
      <c r="AK195" s="167">
        <v>192</v>
      </c>
      <c r="AL195" s="174">
        <v>10</v>
      </c>
      <c r="AM195" s="174">
        <v>7</v>
      </c>
      <c r="AN195" s="197">
        <v>10</v>
      </c>
      <c r="AO195" s="197">
        <v>7</v>
      </c>
      <c r="AP195" s="215">
        <f t="shared" si="230"/>
        <v>17</v>
      </c>
      <c r="AQ195" s="197" t="s">
        <v>212</v>
      </c>
      <c r="AR195" s="197" t="s">
        <v>212</v>
      </c>
      <c r="AT195" s="167">
        <v>192</v>
      </c>
      <c r="AU195" s="176">
        <v>18</v>
      </c>
      <c r="AV195" s="178">
        <v>0</v>
      </c>
      <c r="AW195" s="191">
        <v>18</v>
      </c>
      <c r="AX195" s="197">
        <v>0</v>
      </c>
      <c r="AY195" s="197">
        <v>18</v>
      </c>
      <c r="AZ195" s="197" t="s">
        <v>212</v>
      </c>
      <c r="BA195" s="197" t="s">
        <v>212</v>
      </c>
      <c r="BC195" s="167">
        <v>192</v>
      </c>
      <c r="BD195" s="193">
        <v>8</v>
      </c>
      <c r="BE195" s="193">
        <v>0</v>
      </c>
      <c r="BF195" s="193"/>
      <c r="BG195" s="197">
        <v>8</v>
      </c>
      <c r="BH195" s="197">
        <v>0</v>
      </c>
      <c r="BI195" s="197" t="s">
        <v>213</v>
      </c>
      <c r="BJ195" s="197" t="s">
        <v>213</v>
      </c>
      <c r="BK195" s="197" t="s">
        <v>213</v>
      </c>
      <c r="BL195" s="197" t="s">
        <v>213</v>
      </c>
      <c r="BN195" s="192" t="s">
        <v>214</v>
      </c>
      <c r="BO195" s="195">
        <v>2</v>
      </c>
      <c r="BP195" s="195">
        <v>192</v>
      </c>
      <c r="BQ195" s="113">
        <v>192</v>
      </c>
      <c r="BR195" s="197">
        <v>192</v>
      </c>
      <c r="BS195" s="197" t="s">
        <v>215</v>
      </c>
      <c r="BT195" s="197">
        <v>5</v>
      </c>
    </row>
    <row r="196" spans="1:72">
      <c r="A196" s="197">
        <v>193</v>
      </c>
      <c r="C196" s="167">
        <v>193</v>
      </c>
      <c r="D196" s="171">
        <v>11</v>
      </c>
      <c r="E196" s="171">
        <v>35</v>
      </c>
      <c r="F196" s="197">
        <v>11</v>
      </c>
      <c r="G196" s="197">
        <v>35</v>
      </c>
      <c r="H196" s="197">
        <v>46</v>
      </c>
      <c r="I196" s="197" t="s">
        <v>220</v>
      </c>
      <c r="J196" s="197">
        <v>2</v>
      </c>
      <c r="L196" s="167">
        <v>193</v>
      </c>
      <c r="M196" s="172">
        <v>50</v>
      </c>
      <c r="N196" s="113">
        <v>50</v>
      </c>
      <c r="O196" s="197">
        <v>50</v>
      </c>
      <c r="P196" s="197" t="s">
        <v>218</v>
      </c>
      <c r="Q196" s="197">
        <v>3</v>
      </c>
      <c r="S196" s="167">
        <v>193</v>
      </c>
      <c r="T196" s="173">
        <v>13</v>
      </c>
      <c r="U196" s="173">
        <v>17</v>
      </c>
      <c r="V196" s="197">
        <v>13</v>
      </c>
      <c r="W196" s="197">
        <v>17</v>
      </c>
      <c r="X196" s="197">
        <v>30</v>
      </c>
      <c r="Y196" s="197" t="s">
        <v>212</v>
      </c>
      <c r="Z196" s="197" t="s">
        <v>212</v>
      </c>
      <c r="AB196" s="167">
        <v>193</v>
      </c>
      <c r="AC196" s="195">
        <v>16</v>
      </c>
      <c r="AD196" s="195">
        <v>15</v>
      </c>
      <c r="AE196" s="197">
        <v>16</v>
      </c>
      <c r="AF196" s="197">
        <v>15</v>
      </c>
      <c r="AG196" s="197">
        <v>31</v>
      </c>
      <c r="AH196" s="197" t="s">
        <v>212</v>
      </c>
      <c r="AI196" s="197" t="s">
        <v>212</v>
      </c>
      <c r="AK196" s="167">
        <v>193</v>
      </c>
      <c r="AL196" s="174">
        <v>13</v>
      </c>
      <c r="AM196" s="174">
        <v>22</v>
      </c>
      <c r="AN196" s="197">
        <v>13</v>
      </c>
      <c r="AO196" s="197">
        <v>22</v>
      </c>
      <c r="AP196" s="215">
        <f>IFERROR(IF(AL196="","Abs.",IF(AM196="","Abs.",(AN196+AO196))),"N/A")</f>
        <v>35</v>
      </c>
      <c r="AQ196" s="215" t="s">
        <v>212</v>
      </c>
      <c r="AR196" s="197" t="s">
        <v>212</v>
      </c>
      <c r="AT196" s="167">
        <v>193</v>
      </c>
      <c r="AU196" s="176">
        <v>13</v>
      </c>
      <c r="AV196" s="178">
        <v>10</v>
      </c>
      <c r="AW196" s="191">
        <v>13</v>
      </c>
      <c r="AX196" s="197">
        <v>10</v>
      </c>
      <c r="AY196" s="197">
        <v>23</v>
      </c>
      <c r="AZ196" s="197" t="s">
        <v>212</v>
      </c>
      <c r="BA196" s="197" t="s">
        <v>212</v>
      </c>
      <c r="BC196" s="167">
        <v>193</v>
      </c>
      <c r="BD196" s="193">
        <v>12</v>
      </c>
      <c r="BE196" s="193">
        <v>20</v>
      </c>
      <c r="BF196" s="193">
        <v>16</v>
      </c>
      <c r="BG196" s="197">
        <v>12</v>
      </c>
      <c r="BH196" s="197">
        <v>20</v>
      </c>
      <c r="BI196" s="197">
        <v>16</v>
      </c>
      <c r="BJ196" s="197">
        <v>48</v>
      </c>
      <c r="BK196" s="197" t="s">
        <v>220</v>
      </c>
      <c r="BL196" s="197">
        <v>2</v>
      </c>
      <c r="BN196" s="192" t="s">
        <v>214</v>
      </c>
      <c r="BO196" s="195">
        <v>2</v>
      </c>
      <c r="BP196" s="195">
        <v>193</v>
      </c>
      <c r="BQ196" s="113">
        <v>193</v>
      </c>
      <c r="BR196" s="197">
        <v>193</v>
      </c>
      <c r="BS196" s="197" t="s">
        <v>215</v>
      </c>
      <c r="BT196" s="197">
        <v>5</v>
      </c>
    </row>
    <row r="197" spans="1:72">
      <c r="A197" s="197">
        <v>194</v>
      </c>
      <c r="C197" s="167">
        <v>194</v>
      </c>
      <c r="D197" s="171">
        <v>13</v>
      </c>
      <c r="E197" s="171">
        <v>50</v>
      </c>
      <c r="F197" s="197">
        <v>13</v>
      </c>
      <c r="G197" s="197">
        <v>50</v>
      </c>
      <c r="H197" s="197">
        <v>63</v>
      </c>
      <c r="I197" s="197" t="s">
        <v>217</v>
      </c>
      <c r="J197" s="197">
        <v>3.5</v>
      </c>
      <c r="L197" s="167">
        <v>194</v>
      </c>
      <c r="M197" s="172">
        <v>51</v>
      </c>
      <c r="N197" s="113">
        <v>51</v>
      </c>
      <c r="O197" s="197">
        <v>51</v>
      </c>
      <c r="P197" s="197" t="s">
        <v>218</v>
      </c>
      <c r="Q197" s="197">
        <v>3</v>
      </c>
      <c r="S197" s="167">
        <v>194</v>
      </c>
      <c r="T197" s="173">
        <v>16</v>
      </c>
      <c r="U197" s="173">
        <v>30</v>
      </c>
      <c r="V197" s="197">
        <v>16</v>
      </c>
      <c r="W197" s="197">
        <v>30</v>
      </c>
      <c r="X197" s="197">
        <v>46</v>
      </c>
      <c r="Y197" s="197" t="s">
        <v>220</v>
      </c>
      <c r="Z197" s="197">
        <v>2</v>
      </c>
      <c r="AB197" s="167">
        <v>194</v>
      </c>
      <c r="AC197" s="195">
        <v>16</v>
      </c>
      <c r="AD197" s="195">
        <v>19</v>
      </c>
      <c r="AE197" s="197">
        <v>16</v>
      </c>
      <c r="AF197" s="197">
        <v>19</v>
      </c>
      <c r="AG197" s="197">
        <v>35</v>
      </c>
      <c r="AH197" s="197" t="s">
        <v>212</v>
      </c>
      <c r="AI197" s="197" t="s">
        <v>212</v>
      </c>
      <c r="AK197" s="167">
        <v>194</v>
      </c>
      <c r="AL197" s="174">
        <v>16</v>
      </c>
      <c r="AM197" s="174">
        <v>42</v>
      </c>
      <c r="AN197" s="197">
        <v>16</v>
      </c>
      <c r="AO197" s="197">
        <v>42</v>
      </c>
      <c r="AP197" s="215">
        <f t="shared" ref="AP197:AP209" si="299">IFERROR(IF(AL197="","Abs.",IF(AM197="","Abs.",(AN197+AO197))),"N/A")</f>
        <v>58</v>
      </c>
      <c r="AQ197" s="197" t="s">
        <v>218</v>
      </c>
      <c r="AR197" s="197">
        <v>3</v>
      </c>
      <c r="AT197" s="167">
        <v>194</v>
      </c>
      <c r="AU197" s="176">
        <v>14</v>
      </c>
      <c r="AV197" s="178">
        <v>11</v>
      </c>
      <c r="AW197" s="191">
        <v>14</v>
      </c>
      <c r="AX197" s="197">
        <v>11</v>
      </c>
      <c r="AY197" s="197">
        <v>25</v>
      </c>
      <c r="AZ197" s="197" t="s">
        <v>212</v>
      </c>
      <c r="BA197" s="197" t="s">
        <v>212</v>
      </c>
      <c r="BC197" s="167">
        <v>194</v>
      </c>
      <c r="BD197" s="193">
        <v>7</v>
      </c>
      <c r="BE197" s="193">
        <v>15</v>
      </c>
      <c r="BF197" s="193">
        <v>17</v>
      </c>
      <c r="BG197" s="197">
        <v>7</v>
      </c>
      <c r="BH197" s="197">
        <v>15</v>
      </c>
      <c r="BI197" s="197">
        <v>17</v>
      </c>
      <c r="BJ197" s="197">
        <v>39</v>
      </c>
      <c r="BK197" s="197" t="s">
        <v>212</v>
      </c>
      <c r="BL197" s="197" t="s">
        <v>212</v>
      </c>
      <c r="BN197" s="192" t="s">
        <v>214</v>
      </c>
      <c r="BO197" s="195">
        <v>2</v>
      </c>
      <c r="BP197" s="195">
        <v>194</v>
      </c>
      <c r="BQ197" s="113">
        <v>194</v>
      </c>
      <c r="BR197" s="197">
        <v>194</v>
      </c>
      <c r="BS197" s="197" t="s">
        <v>215</v>
      </c>
      <c r="BT197" s="197">
        <v>5</v>
      </c>
    </row>
    <row r="198" spans="1:72">
      <c r="A198" s="197">
        <v>195</v>
      </c>
      <c r="C198" s="167">
        <v>195</v>
      </c>
      <c r="D198" s="171">
        <v>10</v>
      </c>
      <c r="E198" s="171">
        <v>29</v>
      </c>
      <c r="F198" s="197">
        <v>10</v>
      </c>
      <c r="G198" s="197">
        <v>29</v>
      </c>
      <c r="H198" s="197">
        <v>39</v>
      </c>
      <c r="I198" s="197" t="s">
        <v>219</v>
      </c>
      <c r="J198" s="197">
        <v>1</v>
      </c>
      <c r="L198" s="167">
        <v>195</v>
      </c>
      <c r="M198" s="172">
        <v>48</v>
      </c>
      <c r="N198" s="113">
        <v>48</v>
      </c>
      <c r="O198" s="197">
        <v>48</v>
      </c>
      <c r="P198" s="197" t="s">
        <v>220</v>
      </c>
      <c r="Q198" s="197">
        <v>2</v>
      </c>
      <c r="S198" s="167">
        <v>195</v>
      </c>
      <c r="T198" s="173">
        <v>14</v>
      </c>
      <c r="U198" s="173">
        <v>24</v>
      </c>
      <c r="V198" s="197">
        <v>14</v>
      </c>
      <c r="W198" s="197">
        <v>24</v>
      </c>
      <c r="X198" s="197">
        <v>38</v>
      </c>
      <c r="Y198" s="197" t="s">
        <v>219</v>
      </c>
      <c r="Z198" s="197">
        <v>1</v>
      </c>
      <c r="AB198" s="167">
        <v>195</v>
      </c>
      <c r="AC198" s="195"/>
      <c r="AD198" s="195"/>
      <c r="AE198" s="197" t="s">
        <v>213</v>
      </c>
      <c r="AF198" s="197" t="s">
        <v>213</v>
      </c>
      <c r="AG198" s="197" t="s">
        <v>213</v>
      </c>
      <c r="AH198" s="197" t="s">
        <v>213</v>
      </c>
      <c r="AI198" s="197" t="s">
        <v>213</v>
      </c>
      <c r="AK198" s="167">
        <v>195</v>
      </c>
      <c r="AL198" s="174">
        <v>16</v>
      </c>
      <c r="AM198" s="174">
        <v>19</v>
      </c>
      <c r="AN198" s="197">
        <v>16</v>
      </c>
      <c r="AO198" s="197">
        <v>19</v>
      </c>
      <c r="AP198" s="215">
        <f t="shared" si="299"/>
        <v>35</v>
      </c>
      <c r="AQ198" s="197" t="s">
        <v>212</v>
      </c>
      <c r="AR198" s="197" t="s">
        <v>212</v>
      </c>
      <c r="AT198" s="167">
        <v>195</v>
      </c>
      <c r="AU198" s="176"/>
      <c r="AV198" s="178"/>
      <c r="AW198" s="191" t="s">
        <v>213</v>
      </c>
      <c r="AX198" s="197" t="s">
        <v>213</v>
      </c>
      <c r="AY198" s="197" t="s">
        <v>213</v>
      </c>
      <c r="AZ198" s="197" t="s">
        <v>213</v>
      </c>
      <c r="BA198" s="197" t="s">
        <v>213</v>
      </c>
      <c r="BC198" s="167">
        <v>195</v>
      </c>
      <c r="BD198" s="193">
        <v>8</v>
      </c>
      <c r="BE198" s="193">
        <v>8</v>
      </c>
      <c r="BF198" s="193">
        <v>15</v>
      </c>
      <c r="BG198" s="197">
        <v>8</v>
      </c>
      <c r="BH198" s="197">
        <v>8</v>
      </c>
      <c r="BI198" s="197">
        <v>15</v>
      </c>
      <c r="BJ198" s="197">
        <v>31</v>
      </c>
      <c r="BK198" s="197" t="s">
        <v>212</v>
      </c>
      <c r="BL198" s="197" t="s">
        <v>212</v>
      </c>
      <c r="BN198" s="192" t="s">
        <v>214</v>
      </c>
      <c r="BO198" s="195">
        <v>2</v>
      </c>
      <c r="BP198" s="195">
        <v>195</v>
      </c>
      <c r="BQ198" s="113">
        <v>195</v>
      </c>
      <c r="BR198" s="197">
        <v>195</v>
      </c>
      <c r="BS198" s="197" t="s">
        <v>215</v>
      </c>
      <c r="BT198" s="197">
        <v>5</v>
      </c>
    </row>
    <row r="199" spans="1:72">
      <c r="A199" s="197">
        <v>196</v>
      </c>
      <c r="C199" s="167">
        <v>196</v>
      </c>
      <c r="D199" s="171">
        <v>10</v>
      </c>
      <c r="E199" s="171">
        <v>44</v>
      </c>
      <c r="F199" s="197">
        <v>10</v>
      </c>
      <c r="G199" s="197">
        <v>44</v>
      </c>
      <c r="H199" s="197">
        <v>54</v>
      </c>
      <c r="I199" s="197" t="s">
        <v>218</v>
      </c>
      <c r="J199" s="197">
        <v>3</v>
      </c>
      <c r="L199" s="167">
        <v>196</v>
      </c>
      <c r="M199" s="172">
        <v>21</v>
      </c>
      <c r="N199" s="113">
        <v>21</v>
      </c>
      <c r="O199" s="197">
        <v>21</v>
      </c>
      <c r="P199" s="197" t="s">
        <v>212</v>
      </c>
      <c r="Q199" s="197" t="s">
        <v>212</v>
      </c>
      <c r="S199" s="167">
        <v>196</v>
      </c>
      <c r="T199" s="173">
        <v>10</v>
      </c>
      <c r="U199" s="173">
        <v>15</v>
      </c>
      <c r="V199" s="197">
        <v>10</v>
      </c>
      <c r="W199" s="197">
        <v>15</v>
      </c>
      <c r="X199" s="197">
        <v>25</v>
      </c>
      <c r="Y199" s="197" t="s">
        <v>212</v>
      </c>
      <c r="Z199" s="197" t="s">
        <v>212</v>
      </c>
      <c r="AB199" s="167">
        <v>196</v>
      </c>
      <c r="AC199" s="195">
        <v>10</v>
      </c>
      <c r="AD199" s="195">
        <v>16</v>
      </c>
      <c r="AE199" s="197">
        <v>10</v>
      </c>
      <c r="AF199" s="197">
        <v>16</v>
      </c>
      <c r="AG199" s="197">
        <v>26</v>
      </c>
      <c r="AH199" s="197" t="s">
        <v>212</v>
      </c>
      <c r="AI199" s="197" t="s">
        <v>212</v>
      </c>
      <c r="AK199" s="167">
        <v>196</v>
      </c>
      <c r="AL199" s="174">
        <v>13</v>
      </c>
      <c r="AM199" s="174">
        <v>20</v>
      </c>
      <c r="AN199" s="197">
        <v>13</v>
      </c>
      <c r="AO199" s="197">
        <v>20</v>
      </c>
      <c r="AP199" s="215">
        <f t="shared" si="299"/>
        <v>33</v>
      </c>
      <c r="AQ199" s="197" t="s">
        <v>212</v>
      </c>
      <c r="AR199" s="197" t="s">
        <v>212</v>
      </c>
      <c r="AT199" s="167">
        <v>196</v>
      </c>
      <c r="AU199" s="176">
        <v>13</v>
      </c>
      <c r="AV199" s="178">
        <v>14</v>
      </c>
      <c r="AW199" s="191">
        <v>13</v>
      </c>
      <c r="AX199" s="197">
        <v>14</v>
      </c>
      <c r="AY199" s="197">
        <v>27</v>
      </c>
      <c r="AZ199" s="197" t="s">
        <v>212</v>
      </c>
      <c r="BA199" s="197" t="s">
        <v>212</v>
      </c>
      <c r="BC199" s="167">
        <v>196</v>
      </c>
      <c r="BD199" s="193">
        <v>10</v>
      </c>
      <c r="BE199" s="193">
        <v>11</v>
      </c>
      <c r="BF199" s="193">
        <v>15</v>
      </c>
      <c r="BG199" s="197">
        <v>10</v>
      </c>
      <c r="BH199" s="197">
        <v>11</v>
      </c>
      <c r="BI199" s="197">
        <v>15</v>
      </c>
      <c r="BJ199" s="197">
        <v>36</v>
      </c>
      <c r="BK199" s="197" t="s">
        <v>212</v>
      </c>
      <c r="BL199" s="197" t="s">
        <v>212</v>
      </c>
      <c r="BN199" s="192" t="s">
        <v>214</v>
      </c>
      <c r="BO199" s="195">
        <v>2</v>
      </c>
      <c r="BP199" s="195">
        <v>196</v>
      </c>
      <c r="BQ199" s="113">
        <v>196</v>
      </c>
      <c r="BR199" s="197">
        <v>196</v>
      </c>
      <c r="BS199" s="197" t="s">
        <v>215</v>
      </c>
      <c r="BT199" s="197">
        <v>5</v>
      </c>
    </row>
    <row r="200" spans="1:72">
      <c r="A200" s="197">
        <v>197</v>
      </c>
      <c r="C200" s="167">
        <v>197</v>
      </c>
      <c r="D200" s="171">
        <v>16</v>
      </c>
      <c r="E200" s="171">
        <v>58</v>
      </c>
      <c r="F200" s="197">
        <v>16</v>
      </c>
      <c r="G200" s="197">
        <v>58</v>
      </c>
      <c r="H200" s="197">
        <v>74</v>
      </c>
      <c r="I200" s="197" t="s">
        <v>216</v>
      </c>
      <c r="J200" s="197">
        <v>4</v>
      </c>
      <c r="L200" s="167">
        <v>197</v>
      </c>
      <c r="M200" s="172">
        <v>48</v>
      </c>
      <c r="N200" s="113">
        <v>48</v>
      </c>
      <c r="O200" s="197">
        <v>48</v>
      </c>
      <c r="P200" s="197" t="s">
        <v>220</v>
      </c>
      <c r="Q200" s="197">
        <v>2</v>
      </c>
      <c r="S200" s="167">
        <v>197</v>
      </c>
      <c r="T200" s="173">
        <v>22</v>
      </c>
      <c r="U200" s="173">
        <v>42</v>
      </c>
      <c r="V200" s="197">
        <v>22</v>
      </c>
      <c r="W200" s="197">
        <v>42</v>
      </c>
      <c r="X200" s="197">
        <v>64</v>
      </c>
      <c r="Y200" s="197" t="s">
        <v>217</v>
      </c>
      <c r="Z200" s="197">
        <v>3.5</v>
      </c>
      <c r="AB200" s="167">
        <v>197</v>
      </c>
      <c r="AC200" s="195">
        <v>22</v>
      </c>
      <c r="AD200" s="195">
        <v>36</v>
      </c>
      <c r="AE200" s="197">
        <v>22</v>
      </c>
      <c r="AF200" s="197">
        <v>36</v>
      </c>
      <c r="AG200" s="197">
        <v>58</v>
      </c>
      <c r="AH200" s="197" t="s">
        <v>218</v>
      </c>
      <c r="AI200" s="197">
        <v>3</v>
      </c>
      <c r="AK200" s="167">
        <v>197</v>
      </c>
      <c r="AL200" s="174">
        <v>18</v>
      </c>
      <c r="AM200" s="174">
        <v>56</v>
      </c>
      <c r="AN200" s="197">
        <v>18</v>
      </c>
      <c r="AO200" s="197">
        <v>56</v>
      </c>
      <c r="AP200" s="215">
        <f t="shared" si="299"/>
        <v>74</v>
      </c>
      <c r="AQ200" s="197" t="s">
        <v>216</v>
      </c>
      <c r="AR200" s="197">
        <v>4</v>
      </c>
      <c r="AT200" s="167">
        <v>197</v>
      </c>
      <c r="AU200" s="176">
        <v>19</v>
      </c>
      <c r="AV200" s="178">
        <v>37</v>
      </c>
      <c r="AW200" s="191">
        <v>19</v>
      </c>
      <c r="AX200" s="197">
        <v>37</v>
      </c>
      <c r="AY200" s="197">
        <v>56</v>
      </c>
      <c r="AZ200" s="197" t="s">
        <v>218</v>
      </c>
      <c r="BA200" s="197">
        <v>3</v>
      </c>
      <c r="BC200" s="167">
        <v>197</v>
      </c>
      <c r="BD200" s="193">
        <v>17</v>
      </c>
      <c r="BE200" s="193">
        <v>30</v>
      </c>
      <c r="BF200" s="193">
        <v>19</v>
      </c>
      <c r="BG200" s="197">
        <v>17</v>
      </c>
      <c r="BH200" s="197">
        <v>30</v>
      </c>
      <c r="BI200" s="197">
        <v>19</v>
      </c>
      <c r="BJ200" s="197">
        <v>66</v>
      </c>
      <c r="BK200" s="197" t="s">
        <v>217</v>
      </c>
      <c r="BL200" s="197">
        <v>3.5</v>
      </c>
      <c r="BN200" s="192" t="s">
        <v>214</v>
      </c>
      <c r="BO200" s="195">
        <v>2</v>
      </c>
      <c r="BP200" s="195">
        <v>197</v>
      </c>
      <c r="BQ200" s="113">
        <v>197</v>
      </c>
      <c r="BR200" s="197">
        <v>197</v>
      </c>
      <c r="BS200" s="197" t="s">
        <v>215</v>
      </c>
      <c r="BT200" s="197">
        <v>5</v>
      </c>
    </row>
    <row r="201" spans="1:72">
      <c r="A201" s="197">
        <v>198</v>
      </c>
      <c r="C201" s="167">
        <v>198</v>
      </c>
      <c r="D201" s="171"/>
      <c r="E201" s="171"/>
      <c r="F201" s="197" t="s">
        <v>213</v>
      </c>
      <c r="G201" s="197" t="s">
        <v>213</v>
      </c>
      <c r="H201" s="197" t="s">
        <v>213</v>
      </c>
      <c r="I201" s="197" t="s">
        <v>213</v>
      </c>
      <c r="J201" s="197" t="s">
        <v>213</v>
      </c>
      <c r="L201" s="167">
        <v>198</v>
      </c>
      <c r="M201" s="172"/>
      <c r="N201" s="113" t="s">
        <v>213</v>
      </c>
      <c r="O201" s="197" t="s">
        <v>213</v>
      </c>
      <c r="P201" s="197" t="s">
        <v>213</v>
      </c>
      <c r="Q201" s="197" t="s">
        <v>213</v>
      </c>
      <c r="S201" s="167">
        <v>198</v>
      </c>
      <c r="T201" s="173"/>
      <c r="U201" s="173"/>
      <c r="V201" s="197" t="s">
        <v>213</v>
      </c>
      <c r="W201" s="197" t="s">
        <v>213</v>
      </c>
      <c r="X201" s="197" t="s">
        <v>213</v>
      </c>
      <c r="Y201" s="197" t="s">
        <v>213</v>
      </c>
      <c r="Z201" s="197" t="s">
        <v>213</v>
      </c>
      <c r="AB201" s="167">
        <v>198</v>
      </c>
      <c r="AC201" s="195"/>
      <c r="AD201" s="195"/>
      <c r="AE201" s="197" t="s">
        <v>213</v>
      </c>
      <c r="AF201" s="197" t="s">
        <v>213</v>
      </c>
      <c r="AG201" s="197" t="s">
        <v>213</v>
      </c>
      <c r="AH201" s="197" t="s">
        <v>213</v>
      </c>
      <c r="AI201" s="197" t="s">
        <v>213</v>
      </c>
      <c r="AK201" s="167">
        <v>198</v>
      </c>
      <c r="AL201" s="174"/>
      <c r="AM201" s="174"/>
      <c r="AN201" s="197" t="s">
        <v>213</v>
      </c>
      <c r="AO201" s="197" t="s">
        <v>213</v>
      </c>
      <c r="AP201" s="215" t="str">
        <f t="shared" si="299"/>
        <v>Abs.</v>
      </c>
      <c r="AQ201" s="197" t="s">
        <v>213</v>
      </c>
      <c r="AR201" s="197" t="s">
        <v>213</v>
      </c>
      <c r="AT201" s="167">
        <v>198</v>
      </c>
      <c r="AU201" s="176"/>
      <c r="AV201" s="178"/>
      <c r="AW201" s="191" t="s">
        <v>213</v>
      </c>
      <c r="AX201" s="197" t="s">
        <v>213</v>
      </c>
      <c r="AY201" s="197" t="s">
        <v>213</v>
      </c>
      <c r="AZ201" s="197" t="s">
        <v>213</v>
      </c>
      <c r="BA201" s="197" t="s">
        <v>213</v>
      </c>
      <c r="BC201" s="167">
        <v>198</v>
      </c>
      <c r="BD201" s="193"/>
      <c r="BE201" s="193"/>
      <c r="BF201" s="193"/>
      <c r="BG201" s="197" t="s">
        <v>213</v>
      </c>
      <c r="BH201" s="197" t="s">
        <v>213</v>
      </c>
      <c r="BI201" s="197" t="s">
        <v>213</v>
      </c>
      <c r="BJ201" s="197" t="s">
        <v>213</v>
      </c>
      <c r="BK201" s="197" t="s">
        <v>213</v>
      </c>
      <c r="BL201" s="197" t="s">
        <v>213</v>
      </c>
      <c r="BN201" s="192" t="s">
        <v>214</v>
      </c>
      <c r="BO201" s="195">
        <v>2</v>
      </c>
      <c r="BP201" s="195">
        <v>198</v>
      </c>
      <c r="BQ201" s="113">
        <v>198</v>
      </c>
      <c r="BR201" s="197">
        <v>198</v>
      </c>
      <c r="BS201" s="197" t="s">
        <v>215</v>
      </c>
      <c r="BT201" s="197">
        <v>5</v>
      </c>
    </row>
    <row r="202" spans="1:72">
      <c r="A202" s="197">
        <v>199</v>
      </c>
      <c r="C202" s="167">
        <v>199</v>
      </c>
      <c r="D202" s="171">
        <v>11</v>
      </c>
      <c r="E202" s="171">
        <v>29</v>
      </c>
      <c r="F202" s="197">
        <v>11</v>
      </c>
      <c r="G202" s="197">
        <v>29</v>
      </c>
      <c r="H202" s="197">
        <v>40</v>
      </c>
      <c r="I202" s="197" t="s">
        <v>220</v>
      </c>
      <c r="J202" s="197">
        <v>2</v>
      </c>
      <c r="L202" s="167">
        <v>199</v>
      </c>
      <c r="M202" s="172">
        <v>22</v>
      </c>
      <c r="N202" s="113">
        <v>22</v>
      </c>
      <c r="O202" s="197">
        <v>22</v>
      </c>
      <c r="P202" s="197" t="s">
        <v>212</v>
      </c>
      <c r="Q202" s="197" t="s">
        <v>212</v>
      </c>
      <c r="S202" s="167">
        <v>199</v>
      </c>
      <c r="T202" s="173">
        <v>13</v>
      </c>
      <c r="U202" s="173">
        <v>14</v>
      </c>
      <c r="V202" s="197">
        <v>13</v>
      </c>
      <c r="W202" s="197">
        <v>14</v>
      </c>
      <c r="X202" s="197">
        <v>27</v>
      </c>
      <c r="Y202" s="197" t="s">
        <v>212</v>
      </c>
      <c r="Z202" s="197" t="s">
        <v>212</v>
      </c>
      <c r="AB202" s="167">
        <v>199</v>
      </c>
      <c r="AC202" s="195">
        <v>10</v>
      </c>
      <c r="AD202" s="195">
        <v>12</v>
      </c>
      <c r="AE202" s="197">
        <v>10</v>
      </c>
      <c r="AF202" s="197">
        <v>12</v>
      </c>
      <c r="AG202" s="197">
        <v>22</v>
      </c>
      <c r="AH202" s="197" t="s">
        <v>212</v>
      </c>
      <c r="AI202" s="197" t="s">
        <v>212</v>
      </c>
      <c r="AK202" s="167">
        <v>199</v>
      </c>
      <c r="AL202" s="174">
        <v>11</v>
      </c>
      <c r="AM202" s="174">
        <v>17</v>
      </c>
      <c r="AN202" s="197">
        <v>11</v>
      </c>
      <c r="AO202" s="197">
        <v>17</v>
      </c>
      <c r="AP202" s="215">
        <f t="shared" si="299"/>
        <v>28</v>
      </c>
      <c r="AQ202" s="197" t="s">
        <v>212</v>
      </c>
      <c r="AR202" s="197" t="s">
        <v>212</v>
      </c>
      <c r="AT202" s="167">
        <v>199</v>
      </c>
      <c r="AU202" s="176">
        <v>12</v>
      </c>
      <c r="AV202" s="178">
        <v>2</v>
      </c>
      <c r="AW202" s="191">
        <v>12</v>
      </c>
      <c r="AX202" s="197">
        <v>2</v>
      </c>
      <c r="AY202" s="197">
        <v>14</v>
      </c>
      <c r="AZ202" s="197" t="s">
        <v>212</v>
      </c>
      <c r="BA202" s="197" t="s">
        <v>212</v>
      </c>
      <c r="BC202" s="167">
        <v>199</v>
      </c>
      <c r="BD202" s="193">
        <v>8</v>
      </c>
      <c r="BE202" s="193">
        <v>11</v>
      </c>
      <c r="BF202" s="193">
        <v>15</v>
      </c>
      <c r="BG202" s="197">
        <v>8</v>
      </c>
      <c r="BH202" s="197">
        <v>11</v>
      </c>
      <c r="BI202" s="197">
        <v>15</v>
      </c>
      <c r="BJ202" s="197">
        <v>34</v>
      </c>
      <c r="BK202" s="197" t="s">
        <v>212</v>
      </c>
      <c r="BL202" s="197" t="s">
        <v>212</v>
      </c>
      <c r="BN202" s="192" t="s">
        <v>214</v>
      </c>
      <c r="BO202" s="195">
        <v>2</v>
      </c>
      <c r="BP202" s="195">
        <v>199</v>
      </c>
      <c r="BQ202" s="113">
        <v>199</v>
      </c>
      <c r="BR202" s="197">
        <v>199</v>
      </c>
      <c r="BS202" s="197" t="s">
        <v>215</v>
      </c>
      <c r="BT202" s="197">
        <v>5</v>
      </c>
    </row>
    <row r="203" spans="1:72">
      <c r="A203" s="197">
        <v>200</v>
      </c>
      <c r="C203" s="167">
        <v>200</v>
      </c>
      <c r="D203" s="171"/>
      <c r="E203" s="171"/>
      <c r="F203" s="197" t="s">
        <v>213</v>
      </c>
      <c r="G203" s="197" t="s">
        <v>213</v>
      </c>
      <c r="H203" s="197" t="s">
        <v>213</v>
      </c>
      <c r="I203" s="197" t="s">
        <v>213</v>
      </c>
      <c r="J203" s="197" t="s">
        <v>213</v>
      </c>
      <c r="L203" s="167">
        <v>200</v>
      </c>
      <c r="M203" s="172"/>
      <c r="N203" s="113" t="s">
        <v>213</v>
      </c>
      <c r="O203" s="197" t="s">
        <v>213</v>
      </c>
      <c r="P203" s="197" t="s">
        <v>213</v>
      </c>
      <c r="Q203" s="197" t="s">
        <v>213</v>
      </c>
      <c r="S203" s="167">
        <v>200</v>
      </c>
      <c r="T203" s="173"/>
      <c r="U203" s="173"/>
      <c r="V203" s="197" t="s">
        <v>213</v>
      </c>
      <c r="W203" s="197" t="s">
        <v>213</v>
      </c>
      <c r="X203" s="197" t="s">
        <v>213</v>
      </c>
      <c r="Y203" s="197" t="s">
        <v>213</v>
      </c>
      <c r="Z203" s="197" t="s">
        <v>213</v>
      </c>
      <c r="AB203" s="167">
        <v>200</v>
      </c>
      <c r="AC203" s="195"/>
      <c r="AD203" s="195"/>
      <c r="AE203" s="197" t="s">
        <v>213</v>
      </c>
      <c r="AF203" s="197" t="s">
        <v>213</v>
      </c>
      <c r="AG203" s="197" t="s">
        <v>213</v>
      </c>
      <c r="AH203" s="197" t="s">
        <v>213</v>
      </c>
      <c r="AI203" s="197" t="s">
        <v>213</v>
      </c>
      <c r="AK203" s="167">
        <v>200</v>
      </c>
      <c r="AL203" s="174"/>
      <c r="AM203" s="174"/>
      <c r="AN203" s="197" t="s">
        <v>213</v>
      </c>
      <c r="AO203" s="197" t="s">
        <v>213</v>
      </c>
      <c r="AP203" s="215" t="str">
        <f t="shared" si="299"/>
        <v>Abs.</v>
      </c>
      <c r="AQ203" s="197" t="s">
        <v>213</v>
      </c>
      <c r="AR203" s="197" t="s">
        <v>213</v>
      </c>
      <c r="AT203" s="167">
        <v>200</v>
      </c>
      <c r="AU203" s="176"/>
      <c r="AV203" s="178"/>
      <c r="AW203" s="191" t="s">
        <v>213</v>
      </c>
      <c r="AX203" s="197" t="s">
        <v>213</v>
      </c>
      <c r="AY203" s="197" t="s">
        <v>213</v>
      </c>
      <c r="AZ203" s="197" t="s">
        <v>213</v>
      </c>
      <c r="BA203" s="197" t="s">
        <v>213</v>
      </c>
      <c r="BC203" s="167">
        <v>200</v>
      </c>
      <c r="BD203" s="193"/>
      <c r="BE203" s="193"/>
      <c r="BF203" s="193"/>
      <c r="BG203" s="197" t="s">
        <v>213</v>
      </c>
      <c r="BH203" s="197" t="s">
        <v>213</v>
      </c>
      <c r="BI203" s="197" t="s">
        <v>213</v>
      </c>
      <c r="BJ203" s="197" t="s">
        <v>213</v>
      </c>
      <c r="BK203" s="197" t="s">
        <v>213</v>
      </c>
      <c r="BL203" s="197" t="s">
        <v>213</v>
      </c>
      <c r="BN203" s="192" t="s">
        <v>214</v>
      </c>
      <c r="BO203" s="195">
        <v>2</v>
      </c>
      <c r="BP203" s="195">
        <v>200</v>
      </c>
      <c r="BQ203" s="113">
        <v>200</v>
      </c>
      <c r="BR203" s="197">
        <v>200</v>
      </c>
      <c r="BS203" s="197" t="s">
        <v>215</v>
      </c>
      <c r="BT203" s="197">
        <v>5</v>
      </c>
    </row>
    <row r="204" spans="1:72">
      <c r="A204" s="197">
        <v>201</v>
      </c>
      <c r="C204" s="167">
        <v>201</v>
      </c>
      <c r="D204" s="171"/>
      <c r="E204" s="171"/>
      <c r="F204" s="197" t="s">
        <v>213</v>
      </c>
      <c r="G204" s="197" t="s">
        <v>213</v>
      </c>
      <c r="H204" s="197" t="s">
        <v>213</v>
      </c>
      <c r="I204" s="197" t="s">
        <v>213</v>
      </c>
      <c r="J204" s="197" t="s">
        <v>213</v>
      </c>
      <c r="L204" s="167">
        <v>201</v>
      </c>
      <c r="M204" s="172"/>
      <c r="N204" s="113" t="s">
        <v>213</v>
      </c>
      <c r="O204" s="197" t="s">
        <v>213</v>
      </c>
      <c r="P204" s="197" t="s">
        <v>213</v>
      </c>
      <c r="Q204" s="197" t="s">
        <v>213</v>
      </c>
      <c r="S204" s="167">
        <v>201</v>
      </c>
      <c r="T204" s="173"/>
      <c r="U204" s="173"/>
      <c r="V204" s="197" t="s">
        <v>213</v>
      </c>
      <c r="W204" s="197" t="s">
        <v>213</v>
      </c>
      <c r="X204" s="197" t="s">
        <v>213</v>
      </c>
      <c r="Y204" s="197" t="s">
        <v>213</v>
      </c>
      <c r="Z204" s="197" t="s">
        <v>213</v>
      </c>
      <c r="AB204" s="167">
        <v>201</v>
      </c>
      <c r="AC204" s="195"/>
      <c r="AD204" s="195"/>
      <c r="AE204" s="197" t="s">
        <v>213</v>
      </c>
      <c r="AF204" s="197" t="s">
        <v>213</v>
      </c>
      <c r="AG204" s="197" t="s">
        <v>213</v>
      </c>
      <c r="AH204" s="197" t="s">
        <v>213</v>
      </c>
      <c r="AI204" s="197" t="s">
        <v>213</v>
      </c>
      <c r="AK204" s="167">
        <v>201</v>
      </c>
      <c r="AL204" s="174"/>
      <c r="AM204" s="174"/>
      <c r="AN204" s="197" t="s">
        <v>213</v>
      </c>
      <c r="AO204" s="197" t="s">
        <v>213</v>
      </c>
      <c r="AP204" s="215" t="str">
        <f t="shared" si="299"/>
        <v>Abs.</v>
      </c>
      <c r="AQ204" s="197" t="s">
        <v>213</v>
      </c>
      <c r="AR204" s="197" t="s">
        <v>213</v>
      </c>
      <c r="AT204" s="167">
        <v>201</v>
      </c>
      <c r="AU204" s="176"/>
      <c r="AV204" s="178"/>
      <c r="AW204" s="191" t="s">
        <v>213</v>
      </c>
      <c r="AX204" s="197" t="s">
        <v>213</v>
      </c>
      <c r="AY204" s="197" t="s">
        <v>213</v>
      </c>
      <c r="AZ204" s="197" t="s">
        <v>213</v>
      </c>
      <c r="BA204" s="197" t="s">
        <v>213</v>
      </c>
      <c r="BC204" s="167">
        <v>201</v>
      </c>
      <c r="BD204" s="193"/>
      <c r="BE204" s="193"/>
      <c r="BF204" s="193"/>
      <c r="BG204" s="197" t="s">
        <v>213</v>
      </c>
      <c r="BH204" s="197" t="s">
        <v>213</v>
      </c>
      <c r="BI204" s="197" t="s">
        <v>213</v>
      </c>
      <c r="BJ204" s="197" t="s">
        <v>213</v>
      </c>
      <c r="BK204" s="197" t="s">
        <v>213</v>
      </c>
      <c r="BL204" s="197" t="s">
        <v>213</v>
      </c>
      <c r="BN204" s="192" t="s">
        <v>214</v>
      </c>
      <c r="BO204" s="195">
        <v>2</v>
      </c>
      <c r="BP204" s="195">
        <v>201</v>
      </c>
      <c r="BQ204" s="113">
        <v>201</v>
      </c>
      <c r="BR204" s="197">
        <v>201</v>
      </c>
      <c r="BS204" s="197" t="s">
        <v>215</v>
      </c>
      <c r="BT204" s="197">
        <v>5</v>
      </c>
    </row>
    <row r="205" spans="1:72">
      <c r="A205" s="197">
        <v>202</v>
      </c>
      <c r="C205" s="167">
        <v>202</v>
      </c>
      <c r="D205" s="171">
        <v>15</v>
      </c>
      <c r="E205" s="171">
        <v>34</v>
      </c>
      <c r="F205" s="197">
        <v>15</v>
      </c>
      <c r="G205" s="197">
        <v>34</v>
      </c>
      <c r="H205" s="197">
        <v>49</v>
      </c>
      <c r="I205" s="197" t="s">
        <v>220</v>
      </c>
      <c r="J205" s="197">
        <v>2</v>
      </c>
      <c r="L205" s="167">
        <v>202</v>
      </c>
      <c r="M205" s="172">
        <v>17</v>
      </c>
      <c r="N205" s="113">
        <v>17</v>
      </c>
      <c r="O205" s="197">
        <v>17</v>
      </c>
      <c r="P205" s="197" t="s">
        <v>212</v>
      </c>
      <c r="Q205" s="197" t="s">
        <v>212</v>
      </c>
      <c r="S205" s="167">
        <v>202</v>
      </c>
      <c r="T205" s="173">
        <v>15</v>
      </c>
      <c r="U205" s="173">
        <v>21</v>
      </c>
      <c r="V205" s="197">
        <v>15</v>
      </c>
      <c r="W205" s="197">
        <v>21</v>
      </c>
      <c r="X205" s="197">
        <v>36</v>
      </c>
      <c r="Y205" s="197" t="s">
        <v>212</v>
      </c>
      <c r="Z205" s="197">
        <v>1</v>
      </c>
      <c r="AB205" s="167">
        <v>202</v>
      </c>
      <c r="AC205" s="195">
        <v>17</v>
      </c>
      <c r="AD205" s="195">
        <v>18</v>
      </c>
      <c r="AE205" s="197">
        <v>17</v>
      </c>
      <c r="AF205" s="197">
        <v>18</v>
      </c>
      <c r="AG205" s="197">
        <v>35</v>
      </c>
      <c r="AH205" s="197" t="s">
        <v>212</v>
      </c>
      <c r="AI205" s="197" t="s">
        <v>212</v>
      </c>
      <c r="AK205" s="167">
        <v>202</v>
      </c>
      <c r="AL205" s="174">
        <v>15</v>
      </c>
      <c r="AM205" s="174">
        <v>23</v>
      </c>
      <c r="AN205" s="197">
        <v>15</v>
      </c>
      <c r="AO205" s="197">
        <v>23</v>
      </c>
      <c r="AP205" s="215">
        <f t="shared" si="299"/>
        <v>38</v>
      </c>
      <c r="AQ205" s="197" t="s">
        <v>219</v>
      </c>
      <c r="AR205" s="197">
        <v>1</v>
      </c>
      <c r="AT205" s="167">
        <v>202</v>
      </c>
      <c r="AU205" s="176">
        <v>14</v>
      </c>
      <c r="AV205" s="178">
        <v>0</v>
      </c>
      <c r="AW205" s="191">
        <v>14</v>
      </c>
      <c r="AX205" s="197">
        <v>0</v>
      </c>
      <c r="AY205" s="197">
        <v>14</v>
      </c>
      <c r="AZ205" s="197" t="s">
        <v>212</v>
      </c>
      <c r="BA205" s="197" t="s">
        <v>212</v>
      </c>
      <c r="BC205" s="167">
        <v>202</v>
      </c>
      <c r="BD205" s="193">
        <v>16</v>
      </c>
      <c r="BE205" s="193">
        <v>17</v>
      </c>
      <c r="BF205" s="193">
        <v>15</v>
      </c>
      <c r="BG205" s="197">
        <v>16</v>
      </c>
      <c r="BH205" s="197">
        <v>17</v>
      </c>
      <c r="BI205" s="197">
        <v>15</v>
      </c>
      <c r="BJ205" s="197">
        <v>48</v>
      </c>
      <c r="BK205" s="197" t="s">
        <v>220</v>
      </c>
      <c r="BL205" s="197">
        <v>2</v>
      </c>
      <c r="BN205" s="192" t="s">
        <v>214</v>
      </c>
      <c r="BO205" s="195">
        <v>2</v>
      </c>
      <c r="BP205" s="195">
        <v>202</v>
      </c>
      <c r="BQ205" s="113">
        <v>202</v>
      </c>
      <c r="BR205" s="197">
        <v>202</v>
      </c>
      <c r="BS205" s="197" t="s">
        <v>215</v>
      </c>
      <c r="BT205" s="197">
        <v>5</v>
      </c>
    </row>
    <row r="206" spans="1:72">
      <c r="A206" s="197">
        <v>203</v>
      </c>
      <c r="C206" s="167">
        <v>203</v>
      </c>
      <c r="D206" s="171">
        <v>12</v>
      </c>
      <c r="E206" s="171">
        <v>48</v>
      </c>
      <c r="F206" s="197">
        <v>12</v>
      </c>
      <c r="G206" s="197">
        <v>48</v>
      </c>
      <c r="H206" s="197">
        <v>60</v>
      </c>
      <c r="I206" s="197" t="s">
        <v>217</v>
      </c>
      <c r="J206" s="197">
        <v>3.5</v>
      </c>
      <c r="L206" s="167">
        <v>203</v>
      </c>
      <c r="M206" s="172">
        <v>57</v>
      </c>
      <c r="N206" s="113">
        <v>57</v>
      </c>
      <c r="O206" s="197">
        <v>57</v>
      </c>
      <c r="P206" s="197" t="s">
        <v>218</v>
      </c>
      <c r="Q206" s="197">
        <v>3</v>
      </c>
      <c r="S206" s="167">
        <v>203</v>
      </c>
      <c r="T206" s="173">
        <v>12</v>
      </c>
      <c r="U206" s="173">
        <v>42</v>
      </c>
      <c r="V206" s="197">
        <v>12</v>
      </c>
      <c r="W206" s="197">
        <v>42</v>
      </c>
      <c r="X206" s="197">
        <v>54</v>
      </c>
      <c r="Y206" s="197" t="s">
        <v>218</v>
      </c>
      <c r="Z206" s="197" t="s">
        <v>212</v>
      </c>
      <c r="AB206" s="167">
        <v>203</v>
      </c>
      <c r="AC206" s="195">
        <v>13</v>
      </c>
      <c r="AD206" s="195">
        <v>41</v>
      </c>
      <c r="AE206" s="197">
        <v>13</v>
      </c>
      <c r="AF206" s="197">
        <v>41</v>
      </c>
      <c r="AG206" s="197">
        <v>54</v>
      </c>
      <c r="AH206" s="197" t="s">
        <v>218</v>
      </c>
      <c r="AI206" s="197">
        <v>3</v>
      </c>
      <c r="AK206" s="167">
        <v>203</v>
      </c>
      <c r="AL206" s="174">
        <v>15</v>
      </c>
      <c r="AM206" s="174">
        <v>45</v>
      </c>
      <c r="AN206" s="197">
        <v>15</v>
      </c>
      <c r="AO206" s="197">
        <v>45</v>
      </c>
      <c r="AP206" s="215">
        <f t="shared" si="299"/>
        <v>60</v>
      </c>
      <c r="AQ206" s="197" t="s">
        <v>217</v>
      </c>
      <c r="AR206" s="197">
        <v>3.5</v>
      </c>
      <c r="AT206" s="167">
        <v>203</v>
      </c>
      <c r="AU206" s="176">
        <v>15</v>
      </c>
      <c r="AV206" s="178">
        <v>36</v>
      </c>
      <c r="AW206" s="191">
        <v>15</v>
      </c>
      <c r="AX206" s="197">
        <v>36</v>
      </c>
      <c r="AY206" s="197">
        <v>51</v>
      </c>
      <c r="AZ206" s="197" t="s">
        <v>218</v>
      </c>
      <c r="BA206" s="197">
        <v>3</v>
      </c>
      <c r="BC206" s="167">
        <v>203</v>
      </c>
      <c r="BD206" s="193">
        <v>11</v>
      </c>
      <c r="BE206" s="193">
        <v>25</v>
      </c>
      <c r="BF206" s="193">
        <v>18</v>
      </c>
      <c r="BG206" s="197">
        <v>11</v>
      </c>
      <c r="BH206" s="197">
        <v>25</v>
      </c>
      <c r="BI206" s="197">
        <v>18</v>
      </c>
      <c r="BJ206" s="197">
        <v>54</v>
      </c>
      <c r="BK206" s="197" t="s">
        <v>218</v>
      </c>
      <c r="BL206" s="197">
        <v>3</v>
      </c>
      <c r="BN206" s="192" t="s">
        <v>214</v>
      </c>
      <c r="BO206" s="195">
        <v>2</v>
      </c>
      <c r="BP206" s="195">
        <v>203</v>
      </c>
      <c r="BQ206" s="113">
        <v>203</v>
      </c>
      <c r="BR206" s="197">
        <v>203</v>
      </c>
      <c r="BS206" s="197" t="s">
        <v>215</v>
      </c>
      <c r="BT206" s="197">
        <v>5</v>
      </c>
    </row>
    <row r="207" spans="1:72">
      <c r="A207" s="197">
        <v>204</v>
      </c>
      <c r="C207" s="167">
        <v>204</v>
      </c>
      <c r="D207" s="171">
        <v>12</v>
      </c>
      <c r="E207" s="171">
        <v>29</v>
      </c>
      <c r="F207" s="197">
        <v>12</v>
      </c>
      <c r="G207" s="197">
        <v>29</v>
      </c>
      <c r="H207" s="197">
        <v>41</v>
      </c>
      <c r="I207" s="197" t="s">
        <v>220</v>
      </c>
      <c r="J207" s="197">
        <v>2</v>
      </c>
      <c r="L207" s="167">
        <v>204</v>
      </c>
      <c r="M207" s="172">
        <v>22</v>
      </c>
      <c r="N207" s="113">
        <v>22</v>
      </c>
      <c r="O207" s="197">
        <v>22</v>
      </c>
      <c r="P207" s="197" t="s">
        <v>212</v>
      </c>
      <c r="Q207" s="197" t="s">
        <v>212</v>
      </c>
      <c r="S207" s="167">
        <v>204</v>
      </c>
      <c r="T207" s="173">
        <v>11</v>
      </c>
      <c r="U207" s="173">
        <v>27</v>
      </c>
      <c r="V207" s="197">
        <v>11</v>
      </c>
      <c r="W207" s="197">
        <v>27</v>
      </c>
      <c r="X207" s="197">
        <v>38</v>
      </c>
      <c r="Y207" s="197" t="s">
        <v>219</v>
      </c>
      <c r="Z207" s="197" t="s">
        <v>212</v>
      </c>
      <c r="AB207" s="167">
        <v>204</v>
      </c>
      <c r="AC207" s="195">
        <v>14</v>
      </c>
      <c r="AD207" s="195">
        <v>28</v>
      </c>
      <c r="AE207" s="197">
        <v>14</v>
      </c>
      <c r="AF207" s="197">
        <v>28</v>
      </c>
      <c r="AG207" s="197">
        <v>42</v>
      </c>
      <c r="AH207" s="197" t="s">
        <v>220</v>
      </c>
      <c r="AI207" s="197">
        <v>2</v>
      </c>
      <c r="AK207" s="167">
        <v>204</v>
      </c>
      <c r="AL207" s="174">
        <v>7</v>
      </c>
      <c r="AM207" s="174">
        <v>7</v>
      </c>
      <c r="AN207" s="197">
        <v>7</v>
      </c>
      <c r="AO207" s="197">
        <v>7</v>
      </c>
      <c r="AP207" s="215">
        <f t="shared" si="299"/>
        <v>14</v>
      </c>
      <c r="AQ207" s="197" t="s">
        <v>212</v>
      </c>
      <c r="AR207" s="197" t="s">
        <v>212</v>
      </c>
      <c r="AT207" s="167">
        <v>204</v>
      </c>
      <c r="AU207" s="176">
        <v>14</v>
      </c>
      <c r="AV207" s="178">
        <v>9</v>
      </c>
      <c r="AW207" s="191">
        <v>14</v>
      </c>
      <c r="AX207" s="197">
        <v>9</v>
      </c>
      <c r="AY207" s="197">
        <v>23</v>
      </c>
      <c r="AZ207" s="197" t="s">
        <v>212</v>
      </c>
      <c r="BA207" s="197" t="s">
        <v>212</v>
      </c>
      <c r="BC207" s="167">
        <v>204</v>
      </c>
      <c r="BD207" s="193">
        <v>8</v>
      </c>
      <c r="BE207" s="193">
        <v>20</v>
      </c>
      <c r="BF207" s="193">
        <v>15</v>
      </c>
      <c r="BG207" s="197">
        <v>8</v>
      </c>
      <c r="BH207" s="197">
        <v>20</v>
      </c>
      <c r="BI207" s="197">
        <v>15</v>
      </c>
      <c r="BJ207" s="197">
        <v>43</v>
      </c>
      <c r="BK207" s="197" t="s">
        <v>220</v>
      </c>
      <c r="BL207" s="197">
        <v>2</v>
      </c>
      <c r="BN207" s="192" t="s">
        <v>214</v>
      </c>
      <c r="BO207" s="195">
        <v>2</v>
      </c>
      <c r="BP207" s="195">
        <v>204</v>
      </c>
      <c r="BQ207" s="113">
        <v>204</v>
      </c>
      <c r="BR207" s="197">
        <v>204</v>
      </c>
      <c r="BS207" s="197" t="s">
        <v>215</v>
      </c>
      <c r="BT207" s="197">
        <v>5</v>
      </c>
    </row>
    <row r="208" spans="1:72">
      <c r="A208" s="197">
        <v>205</v>
      </c>
      <c r="C208" s="167">
        <v>205</v>
      </c>
      <c r="D208" s="171">
        <v>10</v>
      </c>
      <c r="E208" s="171">
        <v>37</v>
      </c>
      <c r="F208" s="197">
        <v>10</v>
      </c>
      <c r="G208" s="197">
        <v>37</v>
      </c>
      <c r="H208" s="197">
        <v>47</v>
      </c>
      <c r="I208" s="197" t="s">
        <v>220</v>
      </c>
      <c r="J208" s="197">
        <v>2</v>
      </c>
      <c r="L208" s="167">
        <v>205</v>
      </c>
      <c r="M208" s="172">
        <v>35</v>
      </c>
      <c r="N208" s="113">
        <v>35</v>
      </c>
      <c r="O208" s="197">
        <v>35</v>
      </c>
      <c r="P208" s="197" t="s">
        <v>219</v>
      </c>
      <c r="Q208" s="197">
        <v>1</v>
      </c>
      <c r="S208" s="167">
        <v>205</v>
      </c>
      <c r="T208" s="173">
        <v>9</v>
      </c>
      <c r="U208" s="173">
        <v>16</v>
      </c>
      <c r="V208" s="197">
        <v>9</v>
      </c>
      <c r="W208" s="197">
        <v>16</v>
      </c>
      <c r="X208" s="197">
        <v>25</v>
      </c>
      <c r="Y208" s="197" t="s">
        <v>212</v>
      </c>
      <c r="Z208" s="197" t="s">
        <v>212</v>
      </c>
      <c r="AB208" s="167">
        <v>205</v>
      </c>
      <c r="AC208" s="195">
        <v>10</v>
      </c>
      <c r="AD208" s="195">
        <v>19</v>
      </c>
      <c r="AE208" s="197">
        <v>10</v>
      </c>
      <c r="AF208" s="197">
        <v>19</v>
      </c>
      <c r="AG208" s="197">
        <v>29</v>
      </c>
      <c r="AH208" s="197" t="s">
        <v>212</v>
      </c>
      <c r="AI208" s="197" t="s">
        <v>212</v>
      </c>
      <c r="AK208" s="167">
        <v>205</v>
      </c>
      <c r="AL208" s="174"/>
      <c r="AM208" s="174"/>
      <c r="AN208" s="197" t="s">
        <v>213</v>
      </c>
      <c r="AO208" s="197" t="s">
        <v>213</v>
      </c>
      <c r="AP208" s="215" t="str">
        <f t="shared" si="299"/>
        <v>Abs.</v>
      </c>
      <c r="AQ208" s="197" t="s">
        <v>213</v>
      </c>
      <c r="AR208" s="197" t="s">
        <v>213</v>
      </c>
      <c r="AT208" s="167">
        <v>205</v>
      </c>
      <c r="AU208" s="176">
        <v>14</v>
      </c>
      <c r="AV208" s="178">
        <v>0</v>
      </c>
      <c r="AW208" s="191">
        <v>14</v>
      </c>
      <c r="AX208" s="197">
        <v>0</v>
      </c>
      <c r="AY208" s="197">
        <v>14</v>
      </c>
      <c r="AZ208" s="197" t="s">
        <v>212</v>
      </c>
      <c r="BA208" s="197" t="s">
        <v>212</v>
      </c>
      <c r="BC208" s="167">
        <v>205</v>
      </c>
      <c r="BD208" s="193">
        <v>8</v>
      </c>
      <c r="BE208" s="193">
        <v>11</v>
      </c>
      <c r="BF208" s="193"/>
      <c r="BG208" s="197">
        <v>8</v>
      </c>
      <c r="BH208" s="197">
        <v>11</v>
      </c>
      <c r="BI208" s="197" t="s">
        <v>213</v>
      </c>
      <c r="BJ208" s="197" t="s">
        <v>213</v>
      </c>
      <c r="BK208" s="197" t="s">
        <v>213</v>
      </c>
      <c r="BL208" s="197" t="s">
        <v>213</v>
      </c>
      <c r="BN208" s="192" t="s">
        <v>214</v>
      </c>
      <c r="BO208" s="195">
        <v>2</v>
      </c>
      <c r="BP208" s="195">
        <v>205</v>
      </c>
      <c r="BQ208" s="113">
        <v>205</v>
      </c>
      <c r="BR208" s="197">
        <v>205</v>
      </c>
      <c r="BS208" s="197" t="s">
        <v>215</v>
      </c>
      <c r="BT208" s="197">
        <v>5</v>
      </c>
    </row>
    <row r="209" spans="1:72">
      <c r="A209" s="197">
        <v>206</v>
      </c>
      <c r="C209" s="167">
        <v>206</v>
      </c>
      <c r="D209" s="171"/>
      <c r="E209" s="171"/>
      <c r="F209" s="197" t="s">
        <v>213</v>
      </c>
      <c r="G209" s="197" t="s">
        <v>213</v>
      </c>
      <c r="H209" s="197" t="s">
        <v>213</v>
      </c>
      <c r="I209" s="197" t="s">
        <v>213</v>
      </c>
      <c r="J209" s="197" t="s">
        <v>213</v>
      </c>
      <c r="L209" s="167">
        <v>206</v>
      </c>
      <c r="M209" s="172"/>
      <c r="N209" s="113" t="s">
        <v>213</v>
      </c>
      <c r="O209" s="197" t="s">
        <v>213</v>
      </c>
      <c r="P209" s="197" t="s">
        <v>213</v>
      </c>
      <c r="Q209" s="197" t="s">
        <v>213</v>
      </c>
      <c r="S209" s="167">
        <v>206</v>
      </c>
      <c r="T209" s="173"/>
      <c r="U209" s="173"/>
      <c r="V209" s="197" t="s">
        <v>213</v>
      </c>
      <c r="W209" s="197" t="s">
        <v>213</v>
      </c>
      <c r="X209" s="197" t="s">
        <v>213</v>
      </c>
      <c r="Y209" s="197" t="s">
        <v>213</v>
      </c>
      <c r="Z209" s="197" t="s">
        <v>213</v>
      </c>
      <c r="AB209" s="167">
        <v>206</v>
      </c>
      <c r="AC209" s="195"/>
      <c r="AD209" s="195"/>
      <c r="AE209" s="197" t="s">
        <v>213</v>
      </c>
      <c r="AF209" s="197" t="s">
        <v>213</v>
      </c>
      <c r="AG209" s="197" t="s">
        <v>213</v>
      </c>
      <c r="AH209" s="197" t="s">
        <v>213</v>
      </c>
      <c r="AI209" s="197" t="s">
        <v>213</v>
      </c>
      <c r="AK209" s="167">
        <v>206</v>
      </c>
      <c r="AL209" s="174"/>
      <c r="AM209" s="174"/>
      <c r="AN209" s="197" t="s">
        <v>213</v>
      </c>
      <c r="AO209" s="197" t="s">
        <v>213</v>
      </c>
      <c r="AP209" s="215" t="str">
        <f t="shared" si="299"/>
        <v>Abs.</v>
      </c>
      <c r="AQ209" s="197" t="s">
        <v>213</v>
      </c>
      <c r="AR209" s="197" t="s">
        <v>213</v>
      </c>
      <c r="AT209" s="167">
        <v>206</v>
      </c>
      <c r="AU209" s="176"/>
      <c r="AV209" s="178"/>
      <c r="AW209" s="191" t="s">
        <v>213</v>
      </c>
      <c r="AX209" s="197" t="s">
        <v>213</v>
      </c>
      <c r="AY209" s="197" t="s">
        <v>213</v>
      </c>
      <c r="AZ209" s="197" t="s">
        <v>213</v>
      </c>
      <c r="BA209" s="197" t="s">
        <v>213</v>
      </c>
      <c r="BC209" s="167">
        <v>206</v>
      </c>
      <c r="BD209" s="193"/>
      <c r="BE209" s="193"/>
      <c r="BF209" s="193"/>
      <c r="BG209" s="197" t="s">
        <v>213</v>
      </c>
      <c r="BH209" s="197" t="s">
        <v>213</v>
      </c>
      <c r="BI209" s="197" t="s">
        <v>213</v>
      </c>
      <c r="BJ209" s="197" t="s">
        <v>213</v>
      </c>
      <c r="BK209" s="197" t="s">
        <v>213</v>
      </c>
      <c r="BL209" s="197"/>
      <c r="BN209" s="192" t="s">
        <v>214</v>
      </c>
      <c r="BO209" s="195">
        <v>2</v>
      </c>
      <c r="BP209" s="195">
        <v>206</v>
      </c>
      <c r="BQ209" s="113">
        <v>206</v>
      </c>
      <c r="BR209" s="197">
        <v>206</v>
      </c>
      <c r="BS209" s="197" t="s">
        <v>215</v>
      </c>
      <c r="BT209" s="197">
        <v>5</v>
      </c>
    </row>
    <row r="210" spans="1:72">
      <c r="A210" s="167"/>
      <c r="C210" s="167"/>
      <c r="D210" s="171"/>
      <c r="E210" s="171"/>
      <c r="F210" s="197"/>
      <c r="G210" s="197"/>
      <c r="H210" s="197"/>
      <c r="I210" s="197"/>
      <c r="J210" s="197"/>
      <c r="L210" s="167"/>
      <c r="M210" s="172"/>
      <c r="N210" s="113"/>
      <c r="O210" s="197"/>
      <c r="P210" s="197"/>
      <c r="Q210" s="197"/>
      <c r="S210" s="167"/>
      <c r="T210" s="173"/>
      <c r="U210" s="173"/>
      <c r="V210" s="197"/>
      <c r="W210" s="197"/>
      <c r="X210" s="197"/>
      <c r="Y210" s="197"/>
      <c r="Z210" s="197"/>
      <c r="AB210" s="167"/>
      <c r="AC210" s="195"/>
      <c r="AD210" s="195"/>
      <c r="AE210" s="197"/>
      <c r="AF210" s="197"/>
      <c r="AG210" s="197"/>
      <c r="AH210" s="197"/>
      <c r="AI210" s="197"/>
      <c r="AK210" s="167"/>
      <c r="AL210" s="174"/>
      <c r="AM210" s="174"/>
      <c r="AN210" s="197"/>
      <c r="AO210" s="197"/>
      <c r="AP210" s="197"/>
      <c r="AQ210" s="197"/>
      <c r="AR210" s="197"/>
      <c r="AT210" s="167"/>
      <c r="AU210" s="176"/>
      <c r="AV210" s="178"/>
      <c r="AW210" s="191"/>
      <c r="AX210" s="197"/>
      <c r="AY210" s="197"/>
      <c r="AZ210" s="197"/>
      <c r="BA210" s="197"/>
      <c r="BC210" s="167"/>
      <c r="BD210" s="193"/>
      <c r="BE210" s="193"/>
      <c r="BF210" s="193"/>
      <c r="BG210" s="197"/>
      <c r="BH210" s="197"/>
      <c r="BI210" s="197"/>
      <c r="BJ210" s="197"/>
      <c r="BK210" s="197"/>
      <c r="BL210" s="197"/>
      <c r="BN210" s="192"/>
      <c r="BO210" s="195"/>
      <c r="BP210" s="195"/>
      <c r="BQ210" s="113"/>
      <c r="BR210" s="197"/>
      <c r="BS210" s="197"/>
      <c r="BT210" s="197"/>
    </row>
    <row r="211" spans="1:72">
      <c r="A211" s="167"/>
      <c r="C211" s="167"/>
      <c r="D211" s="171"/>
      <c r="E211" s="171"/>
      <c r="F211" s="197"/>
      <c r="G211" s="197"/>
      <c r="H211" s="197"/>
      <c r="I211" s="197"/>
      <c r="J211" s="197"/>
      <c r="L211" s="167"/>
      <c r="M211" s="172"/>
      <c r="N211" s="113"/>
      <c r="O211" s="197"/>
      <c r="P211" s="197"/>
      <c r="Q211" s="197"/>
      <c r="S211" s="167"/>
      <c r="T211" s="173"/>
      <c r="U211" s="173"/>
      <c r="V211" s="197"/>
      <c r="W211" s="197"/>
      <c r="X211" s="197"/>
      <c r="Y211" s="197"/>
      <c r="Z211" s="197"/>
      <c r="AB211" s="167"/>
      <c r="AC211" s="195"/>
      <c r="AD211" s="195"/>
      <c r="AE211" s="197"/>
      <c r="AF211" s="197"/>
      <c r="AG211" s="197"/>
      <c r="AH211" s="197"/>
      <c r="AI211" s="197"/>
      <c r="AK211" s="167"/>
      <c r="AL211" s="174"/>
      <c r="AM211" s="174"/>
      <c r="AN211" s="197"/>
      <c r="AO211" s="197"/>
      <c r="AP211" s="197"/>
      <c r="AQ211" s="197"/>
      <c r="AR211" s="197"/>
      <c r="AT211" s="167"/>
      <c r="AU211" s="176"/>
      <c r="AV211" s="178"/>
      <c r="AW211" s="191"/>
      <c r="AX211" s="197"/>
      <c r="AY211" s="197"/>
      <c r="AZ211" s="197"/>
      <c r="BA211" s="197"/>
      <c r="BC211" s="167"/>
      <c r="BD211" s="193"/>
      <c r="BE211" s="193"/>
      <c r="BF211" s="193"/>
      <c r="BG211" s="197"/>
      <c r="BH211" s="197"/>
      <c r="BI211" s="197"/>
      <c r="BJ211" s="197"/>
      <c r="BK211" s="197"/>
      <c r="BL211" s="197"/>
      <c r="BN211" s="192"/>
      <c r="BO211" s="195"/>
      <c r="BP211" s="195"/>
      <c r="BQ211" s="113"/>
      <c r="BR211" s="197"/>
      <c r="BS211" s="197"/>
      <c r="BT211" s="197"/>
    </row>
    <row r="212" spans="1:72">
      <c r="A212" s="167"/>
      <c r="C212" s="167"/>
      <c r="D212" s="171"/>
      <c r="E212" s="171"/>
      <c r="F212" s="197"/>
      <c r="G212" s="197"/>
      <c r="H212" s="197"/>
      <c r="I212" s="197"/>
      <c r="J212" s="197"/>
      <c r="L212" s="167"/>
      <c r="M212" s="172"/>
      <c r="N212" s="113"/>
      <c r="O212" s="197"/>
      <c r="P212" s="197"/>
      <c r="Q212" s="197"/>
      <c r="S212" s="167"/>
      <c r="T212" s="173"/>
      <c r="U212" s="173"/>
      <c r="V212" s="197"/>
      <c r="W212" s="197"/>
      <c r="X212" s="197"/>
      <c r="Y212" s="197"/>
      <c r="Z212" s="197"/>
      <c r="AB212" s="167"/>
      <c r="AC212" s="195"/>
      <c r="AD212" s="195"/>
      <c r="AE212" s="197"/>
      <c r="AF212" s="197"/>
      <c r="AG212" s="197"/>
      <c r="AH212" s="197"/>
      <c r="AI212" s="197"/>
      <c r="AK212" s="167"/>
      <c r="AL212" s="174"/>
      <c r="AM212" s="174"/>
      <c r="AN212" s="197"/>
      <c r="AO212" s="197"/>
      <c r="AP212" s="197"/>
      <c r="AQ212" s="197"/>
      <c r="AR212" s="197"/>
      <c r="AT212" s="167"/>
      <c r="AU212" s="176"/>
      <c r="AV212" s="178"/>
      <c r="AW212" s="191"/>
      <c r="AX212" s="197"/>
      <c r="AY212" s="197"/>
      <c r="AZ212" s="197"/>
      <c r="BA212" s="197"/>
      <c r="BC212" s="167"/>
      <c r="BD212" s="193"/>
      <c r="BE212" s="193"/>
      <c r="BF212" s="193"/>
      <c r="BG212" s="197"/>
      <c r="BH212" s="197"/>
      <c r="BI212" s="197"/>
      <c r="BJ212" s="197"/>
      <c r="BK212" s="197"/>
      <c r="BL212" s="197"/>
      <c r="BN212" s="192"/>
      <c r="BO212" s="195"/>
      <c r="BP212" s="195"/>
      <c r="BQ212" s="113"/>
      <c r="BR212" s="197"/>
      <c r="BS212" s="197"/>
      <c r="BT212" s="197"/>
    </row>
    <row r="213" spans="1:72">
      <c r="A213" s="167"/>
      <c r="C213" s="167"/>
      <c r="D213" s="171"/>
      <c r="E213" s="171"/>
      <c r="F213" s="197"/>
      <c r="G213" s="197"/>
      <c r="H213" s="197"/>
      <c r="I213" s="197"/>
      <c r="J213" s="197"/>
      <c r="L213" s="167"/>
      <c r="M213" s="172"/>
      <c r="N213" s="113"/>
      <c r="O213" s="197"/>
      <c r="P213" s="197"/>
      <c r="Q213" s="197"/>
      <c r="S213" s="167"/>
      <c r="T213" s="173"/>
      <c r="U213" s="173"/>
      <c r="V213" s="197"/>
      <c r="W213" s="197"/>
      <c r="X213" s="197"/>
      <c r="Y213" s="197"/>
      <c r="Z213" s="197"/>
      <c r="AB213" s="167"/>
      <c r="AC213"/>
      <c r="AD213"/>
      <c r="AE213" s="197"/>
      <c r="AF213" s="197"/>
      <c r="AG213" s="197"/>
      <c r="AH213" s="197"/>
      <c r="AI213" s="197"/>
      <c r="AK213" s="167"/>
      <c r="AL213" s="174"/>
      <c r="AM213" s="174"/>
      <c r="AN213" s="197"/>
      <c r="AO213" s="197"/>
      <c r="AP213" s="197"/>
      <c r="AQ213" s="197"/>
      <c r="AR213" s="197"/>
      <c r="AT213" s="167"/>
      <c r="AU213" s="176"/>
      <c r="AV213" s="178"/>
      <c r="AW213" s="188"/>
      <c r="AX213" s="197"/>
      <c r="AY213" s="197"/>
      <c r="AZ213" s="197"/>
      <c r="BA213" s="197"/>
      <c r="BC213" s="167"/>
      <c r="BD213" s="193"/>
      <c r="BE213" s="193"/>
      <c r="BF213" s="193"/>
      <c r="BG213" s="197"/>
      <c r="BH213" s="197"/>
      <c r="BI213" s="197"/>
      <c r="BJ213" s="197"/>
      <c r="BK213" s="197"/>
      <c r="BL213" s="197"/>
      <c r="BN213" s="190"/>
      <c r="BO213" s="195"/>
      <c r="BP213" s="195"/>
      <c r="BQ213" s="113"/>
      <c r="BR213" s="6"/>
      <c r="BS213" s="6"/>
      <c r="BT213" s="6"/>
    </row>
    <row r="214" spans="1:72">
      <c r="A214" s="167"/>
      <c r="C214" s="167"/>
      <c r="D214" s="171"/>
      <c r="E214" s="171"/>
      <c r="F214" s="197"/>
      <c r="G214" s="197"/>
      <c r="H214" s="197"/>
      <c r="I214" s="197"/>
      <c r="J214" s="197"/>
      <c r="L214" s="167"/>
      <c r="M214" s="172"/>
      <c r="N214" s="113"/>
      <c r="O214" s="197"/>
      <c r="P214" s="197"/>
      <c r="Q214" s="197"/>
      <c r="S214" s="167"/>
      <c r="T214" s="173"/>
      <c r="U214" s="173"/>
      <c r="V214" s="197"/>
      <c r="W214" s="197"/>
      <c r="X214" s="197"/>
      <c r="Y214" s="197"/>
      <c r="Z214" s="197"/>
      <c r="AB214" s="167"/>
      <c r="AC214"/>
      <c r="AD214"/>
      <c r="AE214" s="197"/>
      <c r="AF214" s="197"/>
      <c r="AG214" s="197"/>
      <c r="AH214" s="197"/>
      <c r="AI214" s="197"/>
      <c r="AK214" s="167"/>
      <c r="AL214" s="174"/>
      <c r="AM214" s="174"/>
      <c r="AN214" s="197"/>
      <c r="AO214" s="197"/>
      <c r="AP214" s="197"/>
      <c r="AQ214" s="197"/>
      <c r="AR214" s="197"/>
      <c r="AT214" s="167"/>
      <c r="AU214" s="176"/>
      <c r="AV214" s="178"/>
      <c r="AW214" s="188"/>
      <c r="AX214" s="197"/>
      <c r="AY214" s="197"/>
      <c r="AZ214" s="197"/>
      <c r="BA214" s="197"/>
      <c r="BC214" s="167"/>
      <c r="BD214" s="194"/>
      <c r="BE214" s="194"/>
      <c r="BF214" s="193"/>
      <c r="BG214" s="197"/>
      <c r="BH214" s="197"/>
      <c r="BI214" s="197"/>
      <c r="BJ214" s="197"/>
      <c r="BK214" s="197"/>
      <c r="BL214" s="197"/>
      <c r="BN214" s="190"/>
      <c r="BO214" s="195"/>
      <c r="BP214" s="195"/>
      <c r="BQ214" s="113"/>
      <c r="BR214" s="6"/>
      <c r="BS214" s="6"/>
      <c r="BT214" s="6"/>
    </row>
    <row r="215" spans="1:72">
      <c r="A215" s="167"/>
      <c r="C215" s="167"/>
      <c r="D215" s="171"/>
      <c r="E215" s="171"/>
      <c r="F215" s="197"/>
      <c r="G215" s="197"/>
      <c r="H215" s="197"/>
      <c r="I215" s="197"/>
      <c r="J215" s="197"/>
      <c r="L215" s="167"/>
      <c r="M215" s="172"/>
      <c r="N215" s="113"/>
      <c r="O215" s="197"/>
      <c r="P215" s="197"/>
      <c r="Q215" s="197"/>
      <c r="S215" s="167"/>
      <c r="T215" s="173"/>
      <c r="U215" s="173"/>
      <c r="V215" s="197"/>
      <c r="W215" s="197"/>
      <c r="X215" s="197"/>
      <c r="Y215" s="197"/>
      <c r="Z215" s="197"/>
      <c r="AB215" s="167"/>
      <c r="AC215"/>
      <c r="AD215"/>
      <c r="AE215" s="197"/>
      <c r="AF215" s="197"/>
      <c r="AG215" s="197"/>
      <c r="AH215" s="197"/>
      <c r="AI215" s="197"/>
      <c r="AK215" s="167"/>
      <c r="AL215" s="174"/>
      <c r="AM215" s="174"/>
      <c r="AN215" s="197"/>
      <c r="AO215" s="197"/>
      <c r="AP215" s="197"/>
      <c r="AQ215" s="197"/>
      <c r="AR215" s="197"/>
      <c r="AT215" s="167"/>
      <c r="AU215" s="176"/>
      <c r="AV215" s="178"/>
      <c r="AW215" s="188"/>
      <c r="AX215" s="197"/>
      <c r="AY215" s="197"/>
      <c r="AZ215" s="197"/>
      <c r="BA215" s="197"/>
      <c r="BC215" s="167"/>
      <c r="BD215" s="194"/>
      <c r="BE215" s="194"/>
      <c r="BF215" s="193"/>
      <c r="BG215" s="197"/>
      <c r="BH215" s="197"/>
      <c r="BI215" s="197"/>
      <c r="BJ215" s="197"/>
      <c r="BK215" s="197"/>
      <c r="BL215" s="197"/>
      <c r="BN215" s="190"/>
      <c r="BO215" s="195"/>
      <c r="BP215" s="195"/>
      <c r="BQ215" s="113"/>
      <c r="BR215" s="6"/>
      <c r="BS215" s="6"/>
      <c r="BT215" s="6"/>
    </row>
    <row r="216" spans="1:72">
      <c r="A216" s="167"/>
      <c r="C216" s="167"/>
      <c r="D216" s="171"/>
      <c r="E216" s="171"/>
      <c r="F216" s="197"/>
      <c r="G216" s="197"/>
      <c r="H216" s="197"/>
      <c r="I216" s="197"/>
      <c r="J216" s="197"/>
      <c r="L216" s="167"/>
      <c r="M216" s="172"/>
      <c r="N216" s="113"/>
      <c r="O216" s="197"/>
      <c r="P216" s="197"/>
      <c r="Q216" s="197"/>
      <c r="S216" s="167"/>
      <c r="T216" s="173"/>
      <c r="U216" s="173"/>
      <c r="V216" s="197"/>
      <c r="W216" s="197"/>
      <c r="X216" s="197"/>
      <c r="Y216" s="197"/>
      <c r="Z216" s="197"/>
      <c r="AB216" s="167"/>
      <c r="AC216"/>
      <c r="AD216"/>
      <c r="AE216" s="197"/>
      <c r="AF216" s="197"/>
      <c r="AG216" s="197"/>
      <c r="AH216" s="197"/>
      <c r="AI216" s="197"/>
      <c r="AK216" s="167"/>
      <c r="AL216" s="174"/>
      <c r="AM216" s="174"/>
      <c r="AN216" s="197"/>
      <c r="AO216" s="197"/>
      <c r="AP216" s="197"/>
      <c r="AQ216" s="197"/>
      <c r="AR216" s="197"/>
      <c r="AT216" s="167"/>
      <c r="AU216" s="176"/>
      <c r="AV216" s="178"/>
      <c r="AW216" s="188"/>
      <c r="AX216" s="197"/>
      <c r="AY216" s="197"/>
      <c r="AZ216" s="197"/>
      <c r="BA216" s="197"/>
      <c r="BC216" s="167"/>
      <c r="BD216" s="194"/>
      <c r="BE216" s="194"/>
      <c r="BF216" s="193"/>
      <c r="BG216" s="197"/>
      <c r="BH216" s="197"/>
      <c r="BI216" s="197"/>
      <c r="BJ216" s="197"/>
      <c r="BK216" s="197"/>
      <c r="BL216" s="197"/>
      <c r="BN216" s="190"/>
      <c r="BO216" s="195"/>
      <c r="BP216" s="195"/>
      <c r="BQ216" s="113"/>
      <c r="BR216" s="6"/>
      <c r="BS216" s="6"/>
      <c r="BT216" s="6"/>
    </row>
    <row r="217" spans="1:72">
      <c r="A217" s="167"/>
      <c r="C217" s="167"/>
      <c r="D217" s="171"/>
      <c r="E217" s="171"/>
      <c r="F217" s="197"/>
      <c r="G217" s="197"/>
      <c r="H217" s="197"/>
      <c r="I217" s="197"/>
      <c r="J217" s="197"/>
      <c r="L217" s="167"/>
      <c r="M217" s="172"/>
      <c r="N217" s="113"/>
      <c r="O217" s="197"/>
      <c r="P217" s="197"/>
      <c r="Q217" s="197"/>
      <c r="S217" s="167"/>
      <c r="T217" s="173"/>
      <c r="U217" s="173"/>
      <c r="V217" s="197"/>
      <c r="W217" s="197"/>
      <c r="X217" s="197"/>
      <c r="Y217" s="197"/>
      <c r="Z217" s="197"/>
      <c r="AB217" s="167"/>
      <c r="AC217"/>
      <c r="AD217"/>
      <c r="AE217" s="197"/>
      <c r="AF217" s="197"/>
      <c r="AG217" s="197"/>
      <c r="AH217" s="197"/>
      <c r="AI217" s="197"/>
      <c r="AK217" s="167"/>
      <c r="AL217" s="174"/>
      <c r="AM217" s="174"/>
      <c r="AN217" s="197"/>
      <c r="AO217" s="197"/>
      <c r="AP217" s="197"/>
      <c r="AQ217" s="197"/>
      <c r="AR217" s="197"/>
      <c r="AT217" s="167"/>
      <c r="AU217" s="176"/>
      <c r="AV217" s="178"/>
      <c r="AW217" s="188"/>
      <c r="AX217" s="197"/>
      <c r="AY217" s="197"/>
      <c r="AZ217" s="197"/>
      <c r="BA217" s="197"/>
      <c r="BC217" s="167"/>
      <c r="BD217" s="194"/>
      <c r="BE217" s="194"/>
      <c r="BF217" s="193"/>
      <c r="BG217" s="197"/>
      <c r="BH217" s="197"/>
      <c r="BI217" s="197"/>
      <c r="BJ217" s="197"/>
      <c r="BK217" s="197"/>
      <c r="BL217" s="197"/>
      <c r="BO217" s="195"/>
      <c r="BP217"/>
      <c r="BQ217" s="113"/>
      <c r="BR217" s="6"/>
      <c r="BS217" s="6"/>
      <c r="BT217" s="6"/>
    </row>
    <row r="218" spans="1:72">
      <c r="A218" s="167"/>
      <c r="C218" s="167"/>
      <c r="D218" s="171"/>
      <c r="E218" s="171"/>
      <c r="F218" s="197"/>
      <c r="G218" s="197"/>
      <c r="H218" s="197"/>
      <c r="I218" s="197"/>
      <c r="J218" s="197"/>
      <c r="L218" s="167"/>
      <c r="M218" s="172"/>
      <c r="N218" s="113"/>
      <c r="O218" s="197"/>
      <c r="P218" s="197"/>
      <c r="Q218" s="197"/>
      <c r="S218" s="167"/>
      <c r="T218" s="173"/>
      <c r="U218" s="173"/>
      <c r="V218" s="197"/>
      <c r="W218" s="197"/>
      <c r="X218" s="197"/>
      <c r="Y218" s="197"/>
      <c r="Z218" s="197"/>
      <c r="AB218" s="167"/>
      <c r="AC218"/>
      <c r="AD218"/>
      <c r="AE218" s="197"/>
      <c r="AF218" s="197"/>
      <c r="AG218" s="197"/>
      <c r="AH218" s="197"/>
      <c r="AI218" s="197"/>
      <c r="AK218" s="167"/>
      <c r="AL218" s="174"/>
      <c r="AM218" s="174"/>
      <c r="AN218" s="197"/>
      <c r="AO218" s="197"/>
      <c r="AP218" s="197"/>
      <c r="AQ218" s="197"/>
      <c r="AR218" s="197"/>
      <c r="AT218" s="167"/>
      <c r="AU218" s="176"/>
      <c r="AV218" s="178"/>
      <c r="AW218" s="188"/>
      <c r="AX218" s="197"/>
      <c r="AY218" s="197"/>
      <c r="AZ218" s="197"/>
      <c r="BA218" s="197"/>
      <c r="BC218" s="167"/>
      <c r="BD218" s="194"/>
      <c r="BE218" s="194"/>
      <c r="BF218" s="193"/>
      <c r="BG218" s="197"/>
      <c r="BH218" s="197"/>
      <c r="BI218" s="197"/>
      <c r="BJ218" s="197"/>
      <c r="BK218" s="197"/>
      <c r="BL218" s="197"/>
      <c r="BO218" s="195"/>
      <c r="BP218"/>
      <c r="BQ218" s="113"/>
      <c r="BR218" s="6"/>
      <c r="BS218" s="6"/>
      <c r="BT218" s="6"/>
    </row>
    <row r="219" spans="1:72">
      <c r="A219" s="167"/>
      <c r="C219" s="167"/>
      <c r="D219" s="171"/>
      <c r="E219" s="171"/>
      <c r="F219" s="197"/>
      <c r="G219" s="197"/>
      <c r="H219" s="197"/>
      <c r="I219" s="197"/>
      <c r="J219" s="197"/>
      <c r="L219" s="167"/>
      <c r="M219" s="172"/>
      <c r="N219" s="113"/>
      <c r="O219" s="197"/>
      <c r="P219" s="197"/>
      <c r="Q219" s="197"/>
      <c r="S219" s="167"/>
      <c r="T219" s="173"/>
      <c r="U219" s="173"/>
      <c r="V219" s="197"/>
      <c r="W219" s="197"/>
      <c r="X219" s="197"/>
      <c r="Y219" s="197"/>
      <c r="Z219" s="197"/>
      <c r="AB219" s="167"/>
      <c r="AC219"/>
      <c r="AD219"/>
      <c r="AE219" s="197"/>
      <c r="AF219" s="197"/>
      <c r="AG219" s="197"/>
      <c r="AH219" s="197"/>
      <c r="AI219" s="197"/>
      <c r="AK219" s="167"/>
      <c r="AL219" s="174"/>
      <c r="AM219" s="174"/>
      <c r="AN219" s="197"/>
      <c r="AO219" s="197"/>
      <c r="AP219" s="197"/>
      <c r="AQ219" s="197"/>
      <c r="AR219" s="197"/>
      <c r="AT219" s="167"/>
      <c r="AU219" s="176"/>
      <c r="AV219" s="178"/>
      <c r="AW219" s="188"/>
      <c r="AX219" s="197"/>
      <c r="AY219" s="197"/>
      <c r="AZ219" s="197"/>
      <c r="BA219" s="197"/>
      <c r="BC219" s="167"/>
      <c r="BD219" s="194"/>
      <c r="BE219" s="194"/>
      <c r="BF219" s="193"/>
      <c r="BG219" s="197"/>
      <c r="BH219" s="197"/>
      <c r="BI219" s="197"/>
      <c r="BJ219" s="197"/>
      <c r="BK219" s="197"/>
      <c r="BL219" s="197"/>
      <c r="BO219" s="195"/>
      <c r="BP219" s="169"/>
      <c r="BQ219" s="113"/>
      <c r="BR219" s="197"/>
      <c r="BS219" s="197"/>
      <c r="BT219" s="197"/>
    </row>
    <row r="220" spans="1:72">
      <c r="A220" s="167"/>
      <c r="C220" s="167"/>
      <c r="D220" s="171"/>
      <c r="E220" s="171"/>
      <c r="F220" s="197"/>
      <c r="G220" s="197"/>
      <c r="H220" s="197"/>
      <c r="I220" s="197"/>
      <c r="J220" s="197"/>
      <c r="L220" s="167"/>
      <c r="M220" s="172"/>
      <c r="N220" s="113"/>
      <c r="O220" s="197"/>
      <c r="P220" s="197"/>
      <c r="Q220" s="197"/>
      <c r="S220" s="167"/>
      <c r="T220" s="173"/>
      <c r="U220" s="173"/>
      <c r="V220" s="197"/>
      <c r="W220" s="197"/>
      <c r="X220" s="197"/>
      <c r="Y220" s="197"/>
      <c r="Z220" s="197"/>
      <c r="AB220" s="167"/>
      <c r="AC220"/>
      <c r="AD220"/>
      <c r="AE220" s="197"/>
      <c r="AF220" s="197"/>
      <c r="AG220" s="197"/>
      <c r="AH220" s="197"/>
      <c r="AI220" s="197"/>
      <c r="AK220" s="167"/>
      <c r="AL220" s="174"/>
      <c r="AM220" s="174"/>
      <c r="AN220" s="197"/>
      <c r="AO220" s="197"/>
      <c r="AP220" s="197"/>
      <c r="AQ220" s="197"/>
      <c r="AR220" s="197"/>
      <c r="AT220" s="167"/>
      <c r="AU220" s="176"/>
      <c r="AV220" s="178"/>
      <c r="AW220" s="188"/>
      <c r="AX220" s="197"/>
      <c r="AY220" s="197"/>
      <c r="AZ220" s="197"/>
      <c r="BA220" s="197"/>
      <c r="BC220" s="167"/>
      <c r="BD220" s="194"/>
      <c r="BE220" s="194"/>
      <c r="BF220" s="193"/>
      <c r="BG220" s="197"/>
      <c r="BH220" s="197"/>
      <c r="BI220" s="197"/>
      <c r="BJ220" s="197"/>
      <c r="BK220" s="197"/>
      <c r="BL220" s="197"/>
      <c r="BO220" s="195"/>
      <c r="BP220" s="169"/>
      <c r="BQ220" s="113"/>
      <c r="BR220" s="197"/>
      <c r="BS220" s="197"/>
      <c r="BT220" s="197"/>
    </row>
    <row r="221" spans="1:72">
      <c r="A221" s="167"/>
      <c r="C221" s="167"/>
      <c r="D221" s="171"/>
      <c r="E221" s="171"/>
      <c r="F221" s="197"/>
      <c r="G221" s="197"/>
      <c r="H221" s="197"/>
      <c r="I221" s="197"/>
      <c r="J221" s="197"/>
      <c r="L221" s="167"/>
      <c r="M221" s="172"/>
      <c r="N221" s="113"/>
      <c r="O221" s="197"/>
      <c r="P221" s="197"/>
      <c r="Q221" s="197"/>
      <c r="S221" s="167"/>
      <c r="T221" s="173"/>
      <c r="U221" s="173"/>
      <c r="V221" s="197"/>
      <c r="W221" s="197"/>
      <c r="X221" s="197"/>
      <c r="Y221" s="197"/>
      <c r="Z221" s="197"/>
      <c r="AB221" s="167"/>
      <c r="AC221"/>
      <c r="AD221"/>
      <c r="AE221" s="197"/>
      <c r="AF221" s="197"/>
      <c r="AG221" s="197"/>
      <c r="AH221" s="197"/>
      <c r="AI221" s="197"/>
      <c r="AK221" s="167"/>
      <c r="AL221" s="174"/>
      <c r="AM221" s="174"/>
      <c r="AN221" s="197"/>
      <c r="AO221" s="197"/>
      <c r="AP221" s="197"/>
      <c r="AQ221" s="197"/>
      <c r="AR221" s="197"/>
      <c r="AT221" s="167"/>
      <c r="AU221" s="177"/>
      <c r="AV221" s="178"/>
      <c r="AW221" s="188"/>
      <c r="AX221" s="197"/>
      <c r="AY221" s="197"/>
      <c r="AZ221" s="197"/>
      <c r="BA221" s="197"/>
      <c r="BC221" s="167"/>
      <c r="BD221" s="194"/>
      <c r="BE221" s="194"/>
      <c r="BF221" s="193"/>
      <c r="BG221" s="197"/>
      <c r="BH221" s="197"/>
      <c r="BI221" s="197"/>
      <c r="BJ221" s="197"/>
      <c r="BK221" s="197"/>
      <c r="BL221" s="197"/>
      <c r="BO221" s="195"/>
      <c r="BP221" s="169"/>
      <c r="BQ221" s="113"/>
      <c r="BR221" s="197"/>
      <c r="BS221" s="197"/>
      <c r="BT221" s="197"/>
    </row>
    <row r="222" spans="1:72">
      <c r="A222" s="167"/>
      <c r="C222" s="167"/>
      <c r="D222" s="171"/>
      <c r="E222" s="171"/>
      <c r="F222" s="197"/>
      <c r="G222" s="197"/>
      <c r="H222" s="197"/>
      <c r="I222" s="197"/>
      <c r="J222" s="197"/>
      <c r="L222" s="167"/>
      <c r="M222" s="172"/>
      <c r="N222" s="113"/>
      <c r="O222" s="197"/>
      <c r="P222" s="197"/>
      <c r="Q222" s="197"/>
      <c r="S222" s="167"/>
      <c r="T222" s="173"/>
      <c r="U222" s="173"/>
      <c r="V222" s="197"/>
      <c r="W222" s="197"/>
      <c r="X222" s="197"/>
      <c r="Y222" s="197"/>
      <c r="Z222" s="197"/>
      <c r="AB222" s="167"/>
      <c r="AC222"/>
      <c r="AD222"/>
      <c r="AE222" s="197"/>
      <c r="AF222" s="197"/>
      <c r="AG222" s="197"/>
      <c r="AH222" s="197"/>
      <c r="AI222" s="197"/>
      <c r="AK222" s="167"/>
      <c r="AL222" s="174"/>
      <c r="AM222" s="174"/>
      <c r="AN222" s="197"/>
      <c r="AO222" s="197"/>
      <c r="AP222" s="197"/>
      <c r="AQ222" s="197"/>
      <c r="AR222" s="197"/>
      <c r="AT222" s="167"/>
      <c r="AU222" s="177"/>
      <c r="AV222" s="178"/>
      <c r="AW222" s="188"/>
      <c r="AX222" s="197"/>
      <c r="AY222" s="197"/>
      <c r="AZ222" s="197"/>
      <c r="BA222" s="197"/>
      <c r="BC222" s="167"/>
      <c r="BD222" s="194"/>
      <c r="BE222" s="194"/>
      <c r="BF222" s="193"/>
      <c r="BG222" s="197"/>
      <c r="BH222" s="197"/>
      <c r="BI222" s="197"/>
      <c r="BJ222" s="197"/>
      <c r="BK222" s="197"/>
      <c r="BL222" s="197"/>
      <c r="BO222" s="195"/>
      <c r="BP222" s="169"/>
      <c r="BQ222" s="113"/>
      <c r="BR222" s="197"/>
      <c r="BS222" s="197"/>
      <c r="BT222" s="197"/>
    </row>
    <row r="223" spans="1:72">
      <c r="A223" s="167"/>
      <c r="C223" s="167"/>
      <c r="D223" s="171"/>
      <c r="E223" s="171"/>
      <c r="F223" s="197"/>
      <c r="G223" s="197"/>
      <c r="H223" s="197"/>
      <c r="I223" s="197"/>
      <c r="J223" s="197"/>
      <c r="L223" s="167"/>
      <c r="M223" s="172"/>
      <c r="N223" s="113"/>
      <c r="O223" s="197"/>
      <c r="P223" s="197"/>
      <c r="Q223" s="197"/>
      <c r="S223" s="167"/>
      <c r="T223" s="173"/>
      <c r="U223" s="173"/>
      <c r="V223" s="197"/>
      <c r="W223" s="197"/>
      <c r="X223" s="197"/>
      <c r="Y223" s="197"/>
      <c r="Z223" s="197"/>
      <c r="AB223" s="167"/>
      <c r="AC223"/>
      <c r="AD223"/>
      <c r="AE223" s="197"/>
      <c r="AF223" s="197"/>
      <c r="AG223" s="197"/>
      <c r="AH223" s="197"/>
      <c r="AI223" s="197"/>
      <c r="AK223" s="167"/>
      <c r="AL223" s="174"/>
      <c r="AM223" s="174"/>
      <c r="AN223" s="197"/>
      <c r="AO223" s="197"/>
      <c r="AP223" s="197"/>
      <c r="AQ223" s="197"/>
      <c r="AR223" s="197"/>
      <c r="AT223" s="167"/>
      <c r="AU223" s="176"/>
      <c r="AV223" s="178"/>
      <c r="AW223" s="188"/>
      <c r="AX223" s="197"/>
      <c r="AY223" s="197"/>
      <c r="AZ223" s="197"/>
      <c r="BA223" s="197"/>
      <c r="BC223" s="167"/>
      <c r="BD223" s="194"/>
      <c r="BE223" s="194"/>
      <c r="BF223" s="193"/>
      <c r="BG223" s="197"/>
      <c r="BH223" s="197"/>
      <c r="BI223" s="197"/>
      <c r="BJ223" s="197"/>
      <c r="BK223" s="197"/>
      <c r="BL223" s="197"/>
      <c r="BO223" s="195"/>
      <c r="BP223" s="169"/>
      <c r="BQ223" s="113"/>
      <c r="BR223" s="197"/>
      <c r="BS223" s="197"/>
      <c r="BT223" s="197"/>
    </row>
    <row r="224" spans="1:72">
      <c r="A224" s="167"/>
      <c r="C224" s="167"/>
      <c r="D224" s="171"/>
      <c r="E224" s="171"/>
      <c r="F224" s="197"/>
      <c r="G224" s="197"/>
      <c r="H224" s="197"/>
      <c r="I224" s="197"/>
      <c r="J224" s="197"/>
      <c r="L224" s="167"/>
      <c r="M224" s="172"/>
      <c r="N224" s="113"/>
      <c r="O224" s="197"/>
      <c r="P224" s="197"/>
      <c r="Q224" s="197"/>
      <c r="S224" s="167"/>
      <c r="T224" s="173"/>
      <c r="U224" s="173"/>
      <c r="V224" s="197"/>
      <c r="W224" s="197"/>
      <c r="X224" s="197"/>
      <c r="Y224" s="197"/>
      <c r="Z224" s="197"/>
      <c r="AB224" s="167"/>
      <c r="AC224"/>
      <c r="AD224"/>
      <c r="AE224" s="197"/>
      <c r="AF224" s="197"/>
      <c r="AG224" s="197"/>
      <c r="AH224" s="197"/>
      <c r="AI224" s="197"/>
      <c r="AK224" s="167"/>
      <c r="AL224" s="174"/>
      <c r="AM224" s="174"/>
      <c r="AN224" s="197"/>
      <c r="AO224" s="197"/>
      <c r="AP224" s="197"/>
      <c r="AQ224" s="197"/>
      <c r="AR224" s="197"/>
      <c r="AT224" s="167"/>
      <c r="AU224" s="176"/>
      <c r="AV224" s="178"/>
      <c r="AW224" s="188"/>
      <c r="AX224" s="197"/>
      <c r="AY224" s="197"/>
      <c r="AZ224" s="197"/>
      <c r="BA224" s="197"/>
      <c r="BC224" s="167"/>
      <c r="BD224" s="194"/>
      <c r="BE224" s="194"/>
      <c r="BF224" s="193"/>
      <c r="BG224" s="197"/>
      <c r="BH224" s="197"/>
      <c r="BI224" s="197"/>
      <c r="BJ224" s="197"/>
      <c r="BK224" s="197"/>
      <c r="BL224" s="197"/>
      <c r="BO224" s="195"/>
      <c r="BP224" s="169"/>
      <c r="BQ224" s="113"/>
      <c r="BR224" s="197"/>
      <c r="BS224" s="197"/>
      <c r="BT224" s="197"/>
    </row>
    <row r="225" spans="1:72">
      <c r="A225" s="167"/>
      <c r="C225" s="167"/>
      <c r="D225" s="171"/>
      <c r="E225" s="171"/>
      <c r="F225" s="197"/>
      <c r="G225" s="197"/>
      <c r="H225" s="197"/>
      <c r="I225" s="197"/>
      <c r="J225" s="197"/>
      <c r="L225" s="167"/>
      <c r="M225" s="172"/>
      <c r="N225" s="113"/>
      <c r="O225" s="197"/>
      <c r="P225" s="197"/>
      <c r="Q225" s="197"/>
      <c r="S225" s="167"/>
      <c r="T225" s="173"/>
      <c r="U225" s="173"/>
      <c r="V225" s="197"/>
      <c r="W225" s="197"/>
      <c r="X225" s="197"/>
      <c r="Y225" s="197"/>
      <c r="Z225" s="197"/>
      <c r="AB225" s="167"/>
      <c r="AC225"/>
      <c r="AD225"/>
      <c r="AE225" s="197"/>
      <c r="AF225" s="197"/>
      <c r="AG225" s="197"/>
      <c r="AH225" s="197"/>
      <c r="AI225" s="197"/>
      <c r="AK225" s="167"/>
      <c r="AL225" s="174"/>
      <c r="AM225" s="174"/>
      <c r="AN225" s="197"/>
      <c r="AO225" s="197"/>
      <c r="AP225" s="197"/>
      <c r="AQ225" s="197"/>
      <c r="AR225" s="197"/>
      <c r="AT225" s="167"/>
      <c r="AU225" s="176"/>
      <c r="AV225" s="178"/>
      <c r="AW225" s="188"/>
      <c r="AX225" s="197"/>
      <c r="AY225" s="197"/>
      <c r="AZ225" s="197"/>
      <c r="BA225" s="197"/>
      <c r="BC225" s="167"/>
      <c r="BD225" s="194"/>
      <c r="BE225" s="194"/>
      <c r="BF225" s="193"/>
      <c r="BG225" s="197"/>
      <c r="BH225" s="197"/>
      <c r="BI225" s="197"/>
      <c r="BJ225" s="197"/>
      <c r="BK225" s="197"/>
      <c r="BL225" s="197"/>
      <c r="BO225" s="195"/>
      <c r="BP225" s="169"/>
      <c r="BQ225" s="113"/>
      <c r="BR225" s="197"/>
      <c r="BS225" s="197"/>
      <c r="BT225" s="197"/>
    </row>
    <row r="226" spans="1:72">
      <c r="A226" s="167"/>
      <c r="C226" s="167"/>
      <c r="D226" s="171"/>
      <c r="E226" s="171"/>
      <c r="F226" s="197"/>
      <c r="G226" s="197"/>
      <c r="H226" s="197"/>
      <c r="I226" s="197"/>
      <c r="J226" s="197"/>
      <c r="L226" s="167"/>
      <c r="M226" s="172"/>
      <c r="N226" s="113"/>
      <c r="O226" s="197"/>
      <c r="P226" s="197"/>
      <c r="Q226" s="197"/>
      <c r="S226" s="167"/>
      <c r="T226" s="173"/>
      <c r="U226" s="173"/>
      <c r="V226" s="197"/>
      <c r="W226" s="197"/>
      <c r="X226" s="197"/>
      <c r="Y226" s="197"/>
      <c r="Z226" s="197"/>
      <c r="AB226" s="167"/>
      <c r="AC226"/>
      <c r="AD226"/>
      <c r="AE226" s="197"/>
      <c r="AF226" s="197"/>
      <c r="AG226" s="197"/>
      <c r="AH226" s="197"/>
      <c r="AI226" s="197"/>
      <c r="AK226" s="167"/>
      <c r="AL226" s="174"/>
      <c r="AM226" s="174"/>
      <c r="AN226" s="197"/>
      <c r="AO226" s="197"/>
      <c r="AP226" s="197"/>
      <c r="AQ226" s="197"/>
      <c r="AR226" s="197"/>
      <c r="AT226" s="167"/>
      <c r="AU226" s="176"/>
      <c r="AV226" s="178"/>
      <c r="AW226" s="188"/>
      <c r="AX226" s="197"/>
      <c r="AY226" s="197"/>
      <c r="AZ226" s="197"/>
      <c r="BA226" s="197"/>
      <c r="BC226" s="167"/>
      <c r="BD226" s="194"/>
      <c r="BE226" s="194"/>
      <c r="BF226" s="193"/>
      <c r="BG226" s="197"/>
      <c r="BH226" s="197"/>
      <c r="BI226" s="197"/>
      <c r="BJ226" s="197"/>
      <c r="BK226" s="197"/>
      <c r="BL226" s="197"/>
      <c r="BO226" s="195"/>
      <c r="BP226" s="169"/>
      <c r="BQ226" s="113"/>
      <c r="BR226" s="197"/>
      <c r="BS226" s="197"/>
      <c r="BT226" s="197"/>
    </row>
    <row r="227" spans="1:72">
      <c r="A227" s="167"/>
      <c r="C227" s="167"/>
      <c r="D227" s="171"/>
      <c r="E227" s="171"/>
      <c r="F227" s="197"/>
      <c r="G227" s="197"/>
      <c r="H227" s="197"/>
      <c r="I227" s="197"/>
      <c r="J227" s="197"/>
      <c r="L227" s="167"/>
      <c r="M227" s="172"/>
      <c r="N227" s="113"/>
      <c r="O227" s="197"/>
      <c r="P227" s="197"/>
      <c r="Q227" s="197"/>
      <c r="S227" s="167"/>
      <c r="T227" s="173"/>
      <c r="U227" s="173"/>
      <c r="V227" s="197"/>
      <c r="W227" s="197"/>
      <c r="X227" s="197"/>
      <c r="Y227" s="197"/>
      <c r="Z227" s="197"/>
      <c r="AB227" s="167"/>
      <c r="AC227"/>
      <c r="AD227"/>
      <c r="AE227" s="197"/>
      <c r="AF227" s="197"/>
      <c r="AG227" s="197"/>
      <c r="AH227" s="197"/>
      <c r="AI227" s="197"/>
      <c r="AK227" s="167"/>
      <c r="AL227" s="174"/>
      <c r="AM227" s="174"/>
      <c r="AN227" s="197"/>
      <c r="AO227" s="197"/>
      <c r="AP227" s="197"/>
      <c r="AQ227" s="197"/>
      <c r="AR227" s="197"/>
      <c r="AT227" s="167"/>
      <c r="AU227" s="176"/>
      <c r="AV227" s="178"/>
      <c r="AW227" s="188"/>
      <c r="AX227" s="197"/>
      <c r="AY227" s="197"/>
      <c r="AZ227" s="197"/>
      <c r="BA227" s="197"/>
      <c r="BC227" s="167"/>
      <c r="BD227" s="194"/>
      <c r="BE227" s="194"/>
      <c r="BF227" s="193"/>
      <c r="BG227" s="197"/>
      <c r="BH227" s="197"/>
      <c r="BI227" s="197"/>
      <c r="BJ227" s="197"/>
      <c r="BK227" s="197"/>
      <c r="BL227" s="197"/>
      <c r="BO227" s="195"/>
      <c r="BP227" s="169"/>
      <c r="BQ227" s="113"/>
      <c r="BR227" s="197"/>
      <c r="BS227" s="197"/>
      <c r="BT227" s="197"/>
    </row>
    <row r="228" spans="1:72">
      <c r="A228" s="167"/>
      <c r="C228" s="167"/>
      <c r="D228" s="171"/>
      <c r="E228" s="171"/>
      <c r="F228" s="197"/>
      <c r="G228" s="197"/>
      <c r="H228" s="197"/>
      <c r="I228" s="197"/>
      <c r="J228" s="197"/>
      <c r="L228" s="167"/>
      <c r="M228" s="172"/>
      <c r="N228" s="113"/>
      <c r="O228" s="197"/>
      <c r="P228" s="197"/>
      <c r="Q228" s="197"/>
      <c r="S228" s="167"/>
      <c r="T228" s="173"/>
      <c r="U228" s="173"/>
      <c r="V228" s="197"/>
      <c r="W228" s="197"/>
      <c r="X228" s="197"/>
      <c r="Y228" s="197"/>
      <c r="Z228" s="197"/>
      <c r="AB228" s="167"/>
      <c r="AC228"/>
      <c r="AD228"/>
      <c r="AE228" s="197"/>
      <c r="AF228" s="197"/>
      <c r="AG228" s="197"/>
      <c r="AH228" s="197"/>
      <c r="AI228" s="197"/>
      <c r="AK228" s="167"/>
      <c r="AL228" s="174"/>
      <c r="AM228" s="174"/>
      <c r="AN228" s="197"/>
      <c r="AO228" s="197"/>
      <c r="AP228" s="197"/>
      <c r="AQ228" s="197"/>
      <c r="AR228" s="197"/>
      <c r="AT228" s="167"/>
      <c r="AU228" s="176"/>
      <c r="AV228" s="178"/>
      <c r="AW228" s="188"/>
      <c r="AX228" s="197"/>
      <c r="AY228" s="197"/>
      <c r="AZ228" s="197"/>
      <c r="BA228" s="197"/>
      <c r="BC228" s="167"/>
      <c r="BD228" s="194"/>
      <c r="BE228" s="194"/>
      <c r="BF228" s="193"/>
      <c r="BG228" s="197"/>
      <c r="BH228" s="197"/>
      <c r="BI228" s="197"/>
      <c r="BJ228" s="197"/>
      <c r="BK228" s="197"/>
      <c r="BL228" s="197"/>
      <c r="BO228" s="195"/>
      <c r="BP228" s="169"/>
      <c r="BQ228" s="113"/>
      <c r="BR228" s="197"/>
      <c r="BS228" s="197"/>
      <c r="BT228" s="197"/>
    </row>
    <row r="229" spans="1:72">
      <c r="A229" s="167"/>
      <c r="C229" s="167"/>
      <c r="D229" s="171"/>
      <c r="E229" s="171"/>
      <c r="F229" s="197"/>
      <c r="G229" s="197"/>
      <c r="H229" s="197"/>
      <c r="I229" s="197"/>
      <c r="J229" s="197"/>
      <c r="L229" s="167"/>
      <c r="M229" s="172"/>
      <c r="N229" s="113"/>
      <c r="O229" s="197"/>
      <c r="P229" s="197"/>
      <c r="Q229" s="197"/>
      <c r="S229" s="167"/>
      <c r="T229" s="173"/>
      <c r="U229" s="173"/>
      <c r="V229" s="197"/>
      <c r="W229" s="197"/>
      <c r="X229" s="197"/>
      <c r="Y229" s="197"/>
      <c r="Z229" s="197"/>
      <c r="AB229" s="167"/>
      <c r="AC229"/>
      <c r="AD229"/>
      <c r="AE229" s="197"/>
      <c r="AF229" s="197"/>
      <c r="AG229" s="197"/>
      <c r="AH229" s="197"/>
      <c r="AI229" s="197"/>
      <c r="AK229" s="167"/>
      <c r="AL229" s="174"/>
      <c r="AM229" s="174"/>
      <c r="AN229" s="197"/>
      <c r="AO229" s="197"/>
      <c r="AP229" s="197"/>
      <c r="AQ229" s="197"/>
      <c r="AR229" s="197"/>
      <c r="AT229" s="167"/>
      <c r="AU229" s="176"/>
      <c r="AV229" s="178"/>
      <c r="AW229" s="188"/>
      <c r="AX229" s="197"/>
      <c r="AY229" s="197"/>
      <c r="AZ229" s="197"/>
      <c r="BA229" s="197"/>
      <c r="BC229" s="167"/>
      <c r="BD229" s="194"/>
      <c r="BE229" s="194"/>
      <c r="BF229" s="193"/>
      <c r="BG229" s="197"/>
      <c r="BH229" s="197"/>
      <c r="BI229" s="197"/>
      <c r="BJ229" s="197"/>
      <c r="BK229" s="197"/>
      <c r="BL229" s="197"/>
      <c r="BO229" s="195"/>
      <c r="BP229" s="169"/>
      <c r="BQ229" s="113"/>
      <c r="BR229" s="197"/>
      <c r="BS229" s="197"/>
      <c r="BT229" s="197"/>
    </row>
    <row r="230" spans="1:72">
      <c r="A230" s="167"/>
      <c r="C230" s="167"/>
      <c r="D230" s="171"/>
      <c r="E230" s="171"/>
      <c r="F230" s="197"/>
      <c r="G230" s="197"/>
      <c r="H230" s="197"/>
      <c r="I230" s="197"/>
      <c r="J230" s="197"/>
      <c r="L230" s="167"/>
      <c r="M230" s="172"/>
      <c r="N230" s="113"/>
      <c r="O230" s="197"/>
      <c r="P230" s="197"/>
      <c r="Q230" s="197"/>
      <c r="S230" s="167"/>
      <c r="T230" s="173"/>
      <c r="U230" s="173"/>
      <c r="V230" s="197"/>
      <c r="W230" s="197"/>
      <c r="X230" s="197"/>
      <c r="Y230" s="197"/>
      <c r="Z230" s="197"/>
      <c r="AB230" s="167"/>
      <c r="AC230"/>
      <c r="AD230"/>
      <c r="AE230" s="197"/>
      <c r="AF230" s="197"/>
      <c r="AG230" s="197"/>
      <c r="AH230" s="197"/>
      <c r="AI230" s="197"/>
      <c r="AK230" s="167"/>
      <c r="AL230" s="174"/>
      <c r="AM230" s="174"/>
      <c r="AN230" s="197"/>
      <c r="AO230" s="197"/>
      <c r="AP230" s="197"/>
      <c r="AQ230" s="197"/>
      <c r="AR230" s="197"/>
      <c r="AT230" s="167"/>
      <c r="AU230" s="177"/>
      <c r="AV230" s="178"/>
      <c r="AW230" s="188"/>
      <c r="AX230" s="197"/>
      <c r="AY230" s="197"/>
      <c r="AZ230" s="197"/>
      <c r="BA230" s="197"/>
      <c r="BC230" s="167"/>
      <c r="BD230" s="194"/>
      <c r="BE230" s="194"/>
      <c r="BF230" s="193"/>
      <c r="BG230" s="197"/>
      <c r="BH230" s="197"/>
      <c r="BI230" s="197"/>
      <c r="BJ230" s="197"/>
      <c r="BK230" s="197"/>
      <c r="BL230" s="197"/>
      <c r="BO230" s="195"/>
      <c r="BP230" s="169"/>
      <c r="BQ230" s="113"/>
      <c r="BR230" s="197"/>
      <c r="BS230" s="197"/>
      <c r="BT230" s="197"/>
    </row>
    <row r="231" spans="1:72">
      <c r="A231" s="167"/>
      <c r="C231" s="167"/>
      <c r="D231" s="171"/>
      <c r="E231" s="171"/>
      <c r="F231" s="197"/>
      <c r="G231" s="197"/>
      <c r="H231" s="197"/>
      <c r="I231" s="197"/>
      <c r="J231" s="197"/>
      <c r="L231" s="167"/>
      <c r="M231" s="172"/>
      <c r="N231" s="113"/>
      <c r="O231" s="197"/>
      <c r="P231" s="197"/>
      <c r="Q231" s="197"/>
      <c r="S231" s="167"/>
      <c r="T231" s="173"/>
      <c r="U231" s="173"/>
      <c r="V231" s="197"/>
      <c r="W231" s="197"/>
      <c r="X231" s="197"/>
      <c r="Y231" s="197"/>
      <c r="Z231" s="197"/>
      <c r="AB231" s="167"/>
      <c r="AC231"/>
      <c r="AD231"/>
      <c r="AE231" s="197"/>
      <c r="AF231" s="197"/>
      <c r="AG231" s="197"/>
      <c r="AH231" s="197"/>
      <c r="AI231" s="197"/>
      <c r="AK231" s="167"/>
      <c r="AL231" s="174"/>
      <c r="AM231" s="174"/>
      <c r="AN231" s="197"/>
      <c r="AO231" s="197"/>
      <c r="AP231" s="197"/>
      <c r="AQ231" s="197"/>
      <c r="AR231" s="197"/>
      <c r="AT231" s="167"/>
      <c r="AU231" s="176"/>
      <c r="AV231" s="178"/>
      <c r="AW231" s="188"/>
      <c r="AX231" s="197"/>
      <c r="AY231" s="197"/>
      <c r="AZ231" s="197"/>
      <c r="BA231" s="197"/>
      <c r="BC231" s="167"/>
      <c r="BD231" s="194"/>
      <c r="BE231" s="194"/>
      <c r="BF231" s="193"/>
      <c r="BG231" s="197"/>
      <c r="BH231" s="197"/>
      <c r="BI231" s="197"/>
      <c r="BJ231" s="197"/>
      <c r="BK231" s="197"/>
      <c r="BL231" s="197"/>
      <c r="BO231" s="195"/>
      <c r="BP231" s="169"/>
      <c r="BQ231" s="113"/>
      <c r="BR231" s="197"/>
      <c r="BS231" s="197"/>
      <c r="BT231" s="197"/>
    </row>
    <row r="232" spans="1:72">
      <c r="A232" s="167"/>
      <c r="C232" s="167"/>
      <c r="D232" s="171"/>
      <c r="E232" s="171"/>
      <c r="F232" s="197"/>
      <c r="G232" s="197"/>
      <c r="H232" s="197"/>
      <c r="I232" s="197"/>
      <c r="J232" s="197"/>
      <c r="L232" s="167"/>
      <c r="M232" s="172"/>
      <c r="N232" s="113"/>
      <c r="O232" s="197"/>
      <c r="P232" s="197"/>
      <c r="Q232" s="197"/>
      <c r="S232" s="167"/>
      <c r="T232" s="173"/>
      <c r="U232" s="173"/>
      <c r="V232" s="197"/>
      <c r="W232" s="197"/>
      <c r="X232" s="197"/>
      <c r="Y232" s="197"/>
      <c r="Z232" s="197"/>
      <c r="AB232" s="167"/>
      <c r="AC232"/>
      <c r="AD232"/>
      <c r="AE232" s="197"/>
      <c r="AF232" s="197"/>
      <c r="AG232" s="197"/>
      <c r="AH232" s="197"/>
      <c r="AI232" s="197"/>
      <c r="AK232" s="167"/>
      <c r="AL232" s="174"/>
      <c r="AM232" s="174"/>
      <c r="AN232" s="197"/>
      <c r="AO232" s="197"/>
      <c r="AP232" s="197"/>
      <c r="AQ232" s="197"/>
      <c r="AR232" s="197"/>
      <c r="AT232" s="167"/>
      <c r="AU232" s="176"/>
      <c r="AV232" s="178"/>
      <c r="AW232" s="188"/>
      <c r="AX232" s="197"/>
      <c r="AY232" s="197"/>
      <c r="AZ232" s="197"/>
      <c r="BA232" s="197"/>
      <c r="BC232" s="167"/>
      <c r="BD232" s="194"/>
      <c r="BE232" s="194"/>
      <c r="BF232" s="193"/>
      <c r="BG232" s="197"/>
      <c r="BH232" s="197"/>
      <c r="BI232" s="197"/>
      <c r="BJ232" s="197"/>
      <c r="BK232" s="197"/>
      <c r="BL232" s="197"/>
      <c r="BO232" s="195"/>
      <c r="BP232" s="169"/>
      <c r="BQ232" s="113"/>
      <c r="BR232" s="197"/>
      <c r="BS232" s="197"/>
      <c r="BT232" s="197"/>
    </row>
    <row r="233" spans="1:72">
      <c r="A233" s="167"/>
      <c r="C233" s="167"/>
      <c r="D233" s="171"/>
      <c r="E233" s="171"/>
      <c r="F233" s="197"/>
      <c r="G233" s="197"/>
      <c r="H233" s="197"/>
      <c r="I233" s="197"/>
      <c r="J233" s="197"/>
      <c r="L233" s="167"/>
      <c r="M233" s="172"/>
      <c r="N233" s="113"/>
      <c r="O233" s="197"/>
      <c r="P233" s="197"/>
      <c r="Q233" s="197"/>
      <c r="S233" s="167"/>
      <c r="T233" s="173"/>
      <c r="U233" s="173"/>
      <c r="V233" s="197"/>
      <c r="W233" s="197"/>
      <c r="X233" s="197"/>
      <c r="Y233" s="197"/>
      <c r="Z233" s="197"/>
      <c r="AB233" s="167"/>
      <c r="AC233"/>
      <c r="AD233"/>
      <c r="AE233" s="197"/>
      <c r="AF233" s="197"/>
      <c r="AG233" s="197"/>
      <c r="AH233" s="197"/>
      <c r="AI233" s="197"/>
      <c r="AK233" s="167"/>
      <c r="AL233" s="174"/>
      <c r="AM233" s="174"/>
      <c r="AN233" s="197"/>
      <c r="AO233" s="197"/>
      <c r="AP233" s="197"/>
      <c r="AQ233" s="197"/>
      <c r="AR233" s="197"/>
      <c r="AT233" s="167"/>
      <c r="AU233" s="177"/>
      <c r="AV233" s="178"/>
      <c r="AW233" s="188"/>
      <c r="AX233" s="197"/>
      <c r="AY233" s="197"/>
      <c r="AZ233" s="197"/>
      <c r="BA233" s="197"/>
      <c r="BC233" s="167"/>
      <c r="BD233" s="194"/>
      <c r="BE233" s="194"/>
      <c r="BF233" s="193"/>
      <c r="BG233" s="197"/>
      <c r="BH233" s="197"/>
      <c r="BI233" s="197"/>
      <c r="BJ233" s="197"/>
      <c r="BK233" s="197"/>
      <c r="BL233" s="197"/>
      <c r="BO233" s="195"/>
      <c r="BP233" s="169"/>
      <c r="BQ233" s="113"/>
      <c r="BR233" s="197"/>
      <c r="BS233" s="197"/>
      <c r="BT233" s="197"/>
    </row>
    <row r="234" spans="1:72">
      <c r="A234" s="167"/>
      <c r="C234" s="167"/>
      <c r="D234" s="171"/>
      <c r="E234" s="171"/>
      <c r="F234" s="197"/>
      <c r="G234" s="197"/>
      <c r="H234" s="197"/>
      <c r="I234" s="197"/>
      <c r="J234" s="197"/>
      <c r="L234" s="167"/>
      <c r="M234" s="172"/>
      <c r="N234" s="113"/>
      <c r="O234" s="197"/>
      <c r="P234" s="197"/>
      <c r="Q234" s="197"/>
      <c r="S234" s="167"/>
      <c r="T234" s="173"/>
      <c r="U234" s="173"/>
      <c r="V234" s="197"/>
      <c r="W234" s="197"/>
      <c r="X234" s="197"/>
      <c r="Y234" s="197"/>
      <c r="Z234" s="197"/>
      <c r="AB234" s="167"/>
      <c r="AC234"/>
      <c r="AD234"/>
      <c r="AE234" s="197"/>
      <c r="AF234" s="197"/>
      <c r="AG234" s="197"/>
      <c r="AH234" s="197"/>
      <c r="AI234" s="197"/>
      <c r="AK234" s="167"/>
      <c r="AL234" s="174"/>
      <c r="AM234" s="174"/>
      <c r="AN234" s="197"/>
      <c r="AO234" s="197"/>
      <c r="AP234" s="197"/>
      <c r="AQ234" s="197"/>
      <c r="AR234" s="197"/>
      <c r="AT234" s="167"/>
      <c r="AU234" s="176"/>
      <c r="AV234" s="178"/>
      <c r="AW234" s="188"/>
      <c r="AX234" s="197"/>
      <c r="AY234" s="197"/>
      <c r="AZ234" s="197"/>
      <c r="BA234" s="197"/>
      <c r="BC234" s="167"/>
      <c r="BD234" s="194"/>
      <c r="BE234" s="194"/>
      <c r="BF234" s="193"/>
      <c r="BG234" s="197"/>
      <c r="BH234" s="197"/>
      <c r="BI234" s="197"/>
      <c r="BJ234" s="197"/>
      <c r="BK234" s="197"/>
      <c r="BL234" s="197"/>
      <c r="BO234" s="195"/>
      <c r="BP234" s="169"/>
      <c r="BQ234" s="113"/>
      <c r="BR234" s="197"/>
      <c r="BS234" s="197"/>
      <c r="BT234" s="197"/>
    </row>
    <row r="235" spans="1:72">
      <c r="A235" s="167"/>
      <c r="C235" s="167"/>
      <c r="D235" s="171"/>
      <c r="E235" s="171"/>
      <c r="F235" s="197"/>
      <c r="G235" s="197"/>
      <c r="H235" s="197"/>
      <c r="I235" s="197"/>
      <c r="J235" s="197"/>
      <c r="L235" s="167"/>
      <c r="M235" s="172"/>
      <c r="N235" s="113"/>
      <c r="O235" s="197"/>
      <c r="P235" s="197"/>
      <c r="Q235" s="197"/>
      <c r="S235" s="167"/>
      <c r="T235" s="173"/>
      <c r="U235" s="173"/>
      <c r="V235" s="197"/>
      <c r="W235" s="197"/>
      <c r="X235" s="197"/>
      <c r="Y235" s="197"/>
      <c r="Z235" s="197"/>
      <c r="AB235" s="167"/>
      <c r="AC235"/>
      <c r="AD235"/>
      <c r="AE235" s="197"/>
      <c r="AF235" s="197"/>
      <c r="AG235" s="197"/>
      <c r="AH235" s="197"/>
      <c r="AI235" s="197"/>
      <c r="AK235" s="167"/>
      <c r="AL235" s="174"/>
      <c r="AM235" s="174"/>
      <c r="AN235" s="197"/>
      <c r="AO235" s="197"/>
      <c r="AP235" s="197"/>
      <c r="AQ235" s="197"/>
      <c r="AR235" s="197"/>
      <c r="AT235" s="167"/>
      <c r="AU235" s="177"/>
      <c r="AV235" s="178"/>
      <c r="AW235" s="188"/>
      <c r="AX235" s="197"/>
      <c r="AY235" s="197"/>
      <c r="AZ235" s="197"/>
      <c r="BA235" s="197"/>
      <c r="BC235" s="167"/>
      <c r="BD235" s="194"/>
      <c r="BE235" s="194"/>
      <c r="BF235" s="193"/>
      <c r="BG235" s="197"/>
      <c r="BH235" s="197"/>
      <c r="BI235" s="197"/>
      <c r="BJ235" s="197"/>
      <c r="BK235" s="197"/>
      <c r="BL235" s="197"/>
      <c r="BO235" s="195"/>
      <c r="BP235" s="169"/>
      <c r="BQ235" s="113"/>
      <c r="BR235" s="197"/>
      <c r="BS235" s="197"/>
      <c r="BT235" s="197"/>
    </row>
    <row r="236" spans="1:72">
      <c r="A236" s="167"/>
      <c r="C236" s="167"/>
      <c r="D236" s="171"/>
      <c r="E236" s="171"/>
      <c r="F236" s="197"/>
      <c r="G236" s="197"/>
      <c r="H236" s="197"/>
      <c r="I236" s="197"/>
      <c r="J236" s="197"/>
      <c r="L236" s="167"/>
      <c r="M236" s="172"/>
      <c r="N236" s="113"/>
      <c r="O236" s="197"/>
      <c r="P236" s="197"/>
      <c r="Q236" s="197"/>
      <c r="S236" s="167"/>
      <c r="T236" s="173"/>
      <c r="U236" s="173"/>
      <c r="V236" s="197"/>
      <c r="W236" s="197"/>
      <c r="X236" s="197"/>
      <c r="Y236" s="197"/>
      <c r="Z236" s="197"/>
      <c r="AB236" s="167"/>
      <c r="AC236"/>
      <c r="AD236"/>
      <c r="AE236" s="197"/>
      <c r="AF236" s="197"/>
      <c r="AG236" s="197"/>
      <c r="AH236" s="197"/>
      <c r="AI236" s="197"/>
      <c r="AK236" s="167"/>
      <c r="AL236" s="174"/>
      <c r="AM236" s="174"/>
      <c r="AN236" s="197"/>
      <c r="AO236" s="197"/>
      <c r="AP236" s="197"/>
      <c r="AQ236" s="197"/>
      <c r="AR236" s="197"/>
      <c r="AT236" s="167"/>
      <c r="AU236" s="177"/>
      <c r="AV236" s="178"/>
      <c r="AW236" s="188"/>
      <c r="AX236" s="197"/>
      <c r="AY236" s="197"/>
      <c r="AZ236" s="197"/>
      <c r="BA236" s="197"/>
      <c r="BC236" s="167"/>
      <c r="BD236" s="194"/>
      <c r="BE236" s="194"/>
      <c r="BF236" s="193"/>
      <c r="BG236" s="197"/>
      <c r="BH236" s="197"/>
      <c r="BI236" s="197"/>
      <c r="BJ236" s="197"/>
      <c r="BK236" s="197"/>
      <c r="BL236" s="197"/>
      <c r="BO236" s="195"/>
      <c r="BP236" s="169"/>
      <c r="BQ236" s="113"/>
      <c r="BR236" s="197"/>
      <c r="BS236" s="197"/>
      <c r="BT236" s="197"/>
    </row>
    <row r="237" spans="1:72">
      <c r="A237" s="167"/>
      <c r="C237" s="167"/>
      <c r="D237" s="171"/>
      <c r="E237" s="171"/>
      <c r="F237" s="197"/>
      <c r="G237" s="197"/>
      <c r="H237" s="197"/>
      <c r="I237" s="197"/>
      <c r="J237" s="197"/>
      <c r="L237" s="167"/>
      <c r="M237" s="172"/>
      <c r="N237" s="113"/>
      <c r="O237" s="197"/>
      <c r="P237" s="197"/>
      <c r="Q237" s="197"/>
      <c r="S237" s="167"/>
      <c r="T237" s="173"/>
      <c r="U237" s="173"/>
      <c r="V237" s="197"/>
      <c r="W237" s="197"/>
      <c r="X237" s="197"/>
      <c r="Y237" s="197"/>
      <c r="Z237" s="197"/>
      <c r="AB237" s="167"/>
      <c r="AC237"/>
      <c r="AD237"/>
      <c r="AE237" s="197"/>
      <c r="AF237" s="197"/>
      <c r="AG237" s="197"/>
      <c r="AH237" s="197"/>
      <c r="AI237" s="197"/>
      <c r="AK237" s="167"/>
      <c r="AL237" s="174"/>
      <c r="AM237" s="174"/>
      <c r="AN237" s="197"/>
      <c r="AO237" s="197"/>
      <c r="AP237" s="197"/>
      <c r="AQ237" s="197"/>
      <c r="AR237" s="197"/>
      <c r="AT237" s="167"/>
      <c r="AU237" s="176"/>
      <c r="AV237" s="178"/>
      <c r="AW237" s="188"/>
      <c r="AX237" s="197"/>
      <c r="AY237" s="197"/>
      <c r="AZ237" s="197"/>
      <c r="BA237" s="197"/>
      <c r="BC237" s="167"/>
      <c r="BD237" s="194"/>
      <c r="BE237" s="194"/>
      <c r="BF237" s="193"/>
      <c r="BG237" s="197"/>
      <c r="BH237" s="197"/>
      <c r="BI237" s="197"/>
      <c r="BJ237" s="197"/>
      <c r="BK237" s="197"/>
      <c r="BL237" s="197"/>
      <c r="BO237" s="195"/>
      <c r="BP237" s="169"/>
      <c r="BQ237" s="113"/>
      <c r="BR237" s="197"/>
      <c r="BS237" s="197"/>
      <c r="BT237" s="197"/>
    </row>
    <row r="238" spans="1:72">
      <c r="A238" s="167"/>
      <c r="C238" s="167"/>
      <c r="D238" s="171"/>
      <c r="E238" s="171"/>
      <c r="F238" s="197"/>
      <c r="G238" s="197"/>
      <c r="H238" s="197"/>
      <c r="I238" s="197"/>
      <c r="J238" s="197"/>
      <c r="L238" s="167"/>
      <c r="M238" s="172"/>
      <c r="N238" s="113"/>
      <c r="O238" s="197"/>
      <c r="P238" s="197"/>
      <c r="Q238" s="197"/>
      <c r="S238" s="167"/>
      <c r="T238" s="173"/>
      <c r="U238" s="173"/>
      <c r="V238" s="197"/>
      <c r="W238" s="197"/>
      <c r="X238" s="197"/>
      <c r="Y238" s="197"/>
      <c r="Z238" s="197"/>
      <c r="AB238" s="167"/>
      <c r="AC238"/>
      <c r="AD238"/>
      <c r="AE238" s="197"/>
      <c r="AF238" s="197"/>
      <c r="AG238" s="197"/>
      <c r="AH238" s="197"/>
      <c r="AI238" s="197"/>
      <c r="AK238" s="167"/>
      <c r="AL238" s="174"/>
      <c r="AM238" s="174"/>
      <c r="AN238" s="197"/>
      <c r="AO238" s="197"/>
      <c r="AP238" s="197"/>
      <c r="AQ238" s="197"/>
      <c r="AR238" s="197"/>
      <c r="AT238" s="167"/>
      <c r="AU238" s="176"/>
      <c r="AV238" s="178"/>
      <c r="AW238" s="188"/>
      <c r="AX238" s="197"/>
      <c r="AY238" s="197"/>
      <c r="AZ238" s="197"/>
      <c r="BA238" s="197"/>
      <c r="BC238" s="167"/>
      <c r="BD238" s="194"/>
      <c r="BE238" s="194"/>
      <c r="BF238" s="193"/>
      <c r="BG238" s="197"/>
      <c r="BH238" s="197"/>
      <c r="BI238" s="197"/>
      <c r="BJ238" s="197"/>
      <c r="BK238" s="197"/>
      <c r="BL238" s="197"/>
      <c r="BO238" s="195"/>
      <c r="BP238" s="169"/>
      <c r="BQ238" s="113"/>
      <c r="BR238" s="197"/>
      <c r="BS238" s="197"/>
      <c r="BT238" s="197"/>
    </row>
    <row r="239" spans="1:72">
      <c r="A239" s="167"/>
      <c r="C239" s="167"/>
      <c r="D239" s="171"/>
      <c r="E239" s="171"/>
      <c r="F239" s="197"/>
      <c r="G239" s="197"/>
      <c r="H239" s="197"/>
      <c r="I239" s="197"/>
      <c r="J239" s="197"/>
      <c r="L239" s="167"/>
      <c r="M239" s="172"/>
      <c r="N239" s="113"/>
      <c r="O239" s="197"/>
      <c r="P239" s="197"/>
      <c r="Q239" s="197"/>
      <c r="S239" s="167"/>
      <c r="T239" s="173"/>
      <c r="U239" s="173"/>
      <c r="V239" s="197"/>
      <c r="W239" s="197"/>
      <c r="X239" s="197"/>
      <c r="Y239" s="197"/>
      <c r="Z239" s="197"/>
      <c r="AB239" s="167"/>
      <c r="AC239"/>
      <c r="AD239"/>
      <c r="AE239" s="197"/>
      <c r="AF239" s="197"/>
      <c r="AG239" s="197"/>
      <c r="AH239" s="197"/>
      <c r="AI239" s="197"/>
      <c r="AK239" s="167"/>
      <c r="AL239" s="174"/>
      <c r="AM239" s="174"/>
      <c r="AN239" s="197"/>
      <c r="AO239" s="197"/>
      <c r="AP239" s="197"/>
      <c r="AQ239" s="197"/>
      <c r="AR239" s="197"/>
      <c r="AT239" s="167"/>
      <c r="AU239" s="176"/>
      <c r="AV239" s="178"/>
      <c r="AW239" s="188"/>
      <c r="AX239" s="197"/>
      <c r="AY239" s="197"/>
      <c r="AZ239" s="197"/>
      <c r="BA239" s="197"/>
      <c r="BC239" s="167"/>
      <c r="BD239" s="194"/>
      <c r="BE239" s="194"/>
      <c r="BF239" s="193"/>
      <c r="BG239" s="197"/>
      <c r="BH239" s="197"/>
      <c r="BI239" s="197"/>
      <c r="BJ239" s="197"/>
      <c r="BK239" s="197"/>
      <c r="BL239" s="197"/>
      <c r="BO239" s="195"/>
      <c r="BP239" s="169"/>
      <c r="BQ239" s="113"/>
      <c r="BR239" s="197"/>
      <c r="BS239" s="197"/>
      <c r="BT239" s="197"/>
    </row>
    <row r="240" spans="1:72">
      <c r="A240" s="167"/>
      <c r="C240" s="167"/>
      <c r="D240" s="171"/>
      <c r="E240" s="171"/>
      <c r="F240" s="197"/>
      <c r="G240" s="197"/>
      <c r="H240" s="197"/>
      <c r="I240" s="197"/>
      <c r="J240" s="197"/>
      <c r="L240" s="167"/>
      <c r="M240" s="172"/>
      <c r="N240" s="113"/>
      <c r="O240" s="197"/>
      <c r="P240" s="197"/>
      <c r="Q240" s="197"/>
      <c r="S240" s="167"/>
      <c r="T240" s="173"/>
      <c r="U240" s="173"/>
      <c r="V240" s="197"/>
      <c r="W240" s="197"/>
      <c r="X240" s="197"/>
      <c r="Y240" s="197"/>
      <c r="Z240" s="197"/>
      <c r="AB240" s="167"/>
      <c r="AC240"/>
      <c r="AD240"/>
      <c r="AE240" s="197"/>
      <c r="AF240" s="197"/>
      <c r="AG240" s="197"/>
      <c r="AH240" s="197"/>
      <c r="AI240" s="197"/>
      <c r="AK240" s="167"/>
      <c r="AL240" s="174"/>
      <c r="AM240" s="174"/>
      <c r="AN240" s="197"/>
      <c r="AO240" s="197"/>
      <c r="AP240" s="197"/>
      <c r="AQ240" s="197"/>
      <c r="AR240" s="197"/>
      <c r="AT240" s="167"/>
      <c r="AU240" s="176"/>
      <c r="AV240" s="178"/>
      <c r="AW240" s="188"/>
      <c r="AX240" s="197"/>
      <c r="AY240" s="197"/>
      <c r="AZ240" s="197"/>
      <c r="BA240" s="197"/>
      <c r="BC240" s="167"/>
      <c r="BD240" s="194"/>
      <c r="BE240" s="194"/>
      <c r="BF240" s="193"/>
      <c r="BG240" s="197"/>
      <c r="BH240" s="197"/>
      <c r="BI240" s="197"/>
      <c r="BJ240" s="197"/>
      <c r="BK240" s="197"/>
      <c r="BL240" s="197"/>
      <c r="BO240" s="195"/>
      <c r="BP240" s="169"/>
      <c r="BQ240" s="113"/>
      <c r="BR240" s="197"/>
      <c r="BS240" s="197"/>
      <c r="BT240" s="197"/>
    </row>
    <row r="241" spans="1:72">
      <c r="A241" s="168"/>
      <c r="C241" s="168"/>
      <c r="D241" s="171"/>
      <c r="E241" s="171"/>
      <c r="F241" s="197"/>
      <c r="G241" s="197"/>
      <c r="H241" s="197"/>
      <c r="I241" s="197"/>
      <c r="J241" s="197"/>
      <c r="L241" s="168"/>
      <c r="M241" s="172"/>
      <c r="N241" s="113"/>
      <c r="O241" s="197"/>
      <c r="P241" s="197"/>
      <c r="Q241" s="197"/>
      <c r="S241" s="168"/>
      <c r="T241" s="173"/>
      <c r="U241" s="173"/>
      <c r="V241" s="197"/>
      <c r="W241" s="197"/>
      <c r="X241" s="197"/>
      <c r="Y241" s="197"/>
      <c r="Z241" s="197"/>
      <c r="AB241" s="168"/>
      <c r="AC241"/>
      <c r="AD241"/>
      <c r="AE241" s="197"/>
      <c r="AF241" s="197"/>
      <c r="AG241" s="197"/>
      <c r="AH241" s="197"/>
      <c r="AI241" s="197"/>
      <c r="AK241" s="168"/>
      <c r="AL241" s="174"/>
      <c r="AM241" s="174"/>
      <c r="AN241" s="197"/>
      <c r="AO241" s="197"/>
      <c r="AP241" s="197"/>
      <c r="AQ241" s="197"/>
      <c r="AR241" s="197"/>
      <c r="AT241" s="168"/>
      <c r="AU241" s="177"/>
      <c r="AV241" s="178"/>
      <c r="AW241" s="188"/>
      <c r="AX241" s="197"/>
      <c r="AY241" s="197"/>
      <c r="AZ241" s="197"/>
      <c r="BA241" s="197"/>
      <c r="BC241" s="168"/>
      <c r="BD241" s="194"/>
      <c r="BE241" s="194"/>
      <c r="BF241" s="193"/>
      <c r="BG241" s="197"/>
      <c r="BH241" s="197"/>
      <c r="BI241" s="197"/>
      <c r="BJ241" s="197"/>
      <c r="BK241" s="197"/>
      <c r="BO241" s="195"/>
      <c r="BP241" s="170"/>
      <c r="BQ241" s="113"/>
      <c r="BR241" s="197"/>
      <c r="BS241" s="197"/>
      <c r="BT241" s="197"/>
    </row>
  </sheetData>
  <autoFilter ref="BL1:BL218"/>
  <mergeCells count="8">
    <mergeCell ref="AN1:AR1"/>
    <mergeCell ref="AV1:AZ1"/>
    <mergeCell ref="BE1:BK1"/>
    <mergeCell ref="E1:H1"/>
    <mergeCell ref="M1:O1"/>
    <mergeCell ref="U1:X1"/>
    <mergeCell ref="AB1:AC1"/>
    <mergeCell ref="AE1:A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T124"/>
  <sheetViews>
    <sheetView topLeftCell="AJ1" workbookViewId="0">
      <selection activeCell="AV7" sqref="AV7"/>
    </sheetView>
  </sheetViews>
  <sheetFormatPr defaultColWidth="9.140625" defaultRowHeight="15"/>
  <cols>
    <col min="1" max="1" width="7" style="103" customWidth="1"/>
    <col min="2" max="2" width="32.85546875" style="103" customWidth="1"/>
    <col min="3" max="3" width="5.7109375" style="103" customWidth="1"/>
    <col min="4" max="4" width="6.42578125" style="103" customWidth="1"/>
    <col min="5" max="10" width="7.28515625" style="103" customWidth="1"/>
    <col min="11" max="11" width="4.5703125" style="103" customWidth="1"/>
    <col min="12" max="12" width="7.140625" style="104" customWidth="1"/>
    <col min="13" max="17" width="7.28515625" style="103" customWidth="1"/>
    <col min="18" max="18" width="4.28515625" style="103" customWidth="1"/>
    <col min="19" max="19" width="9.140625" style="104"/>
    <col min="20" max="24" width="7.28515625" style="103" customWidth="1"/>
    <col min="25" max="25" width="7.140625" style="103" customWidth="1"/>
    <col min="26" max="26" width="9.140625" style="103"/>
    <col min="27" max="31" width="7.28515625" style="103" customWidth="1"/>
    <col min="32" max="32" width="4.5703125" style="103" customWidth="1"/>
    <col min="33" max="33" width="8.28515625" style="103" customWidth="1"/>
    <col min="34" max="37" width="7.28515625" style="103" customWidth="1"/>
    <col min="38" max="38" width="6.42578125" style="103" customWidth="1"/>
    <col min="39" max="39" width="5.28515625" style="103" customWidth="1"/>
    <col min="40" max="40" width="9.140625" style="103"/>
    <col min="41" max="41" width="7.28515625" style="103" customWidth="1"/>
    <col min="42" max="42" width="7.85546875" style="103" customWidth="1"/>
    <col min="43" max="44" width="7.28515625" style="103" customWidth="1"/>
    <col min="45" max="45" width="6" style="103" customWidth="1"/>
    <col min="46" max="46" width="9.140625" style="103"/>
    <col min="47" max="47" width="8.42578125" style="103" customWidth="1"/>
    <col min="48" max="57" width="9.140625" style="103"/>
    <col min="58" max="58" width="7.42578125" style="103" customWidth="1"/>
    <col min="59" max="60" width="9.140625" style="103"/>
    <col min="61" max="61" width="7.28515625" style="103" customWidth="1"/>
    <col min="62" max="68" width="9.140625" style="103"/>
    <col min="69" max="69" width="8.5703125" style="103" customWidth="1"/>
    <col min="70" max="70" width="9.140625" style="103"/>
    <col min="71" max="71" width="12" style="103" customWidth="1"/>
    <col min="72" max="16384" width="9.140625" style="103"/>
  </cols>
  <sheetData>
    <row r="1" spans="1:72" customFormat="1">
      <c r="A1" t="s">
        <v>0</v>
      </c>
      <c r="C1" s="128"/>
      <c r="D1" s="6"/>
      <c r="E1" s="231" t="s">
        <v>1</v>
      </c>
      <c r="F1" s="231"/>
      <c r="G1" s="231"/>
      <c r="H1" s="231"/>
      <c r="I1" s="6"/>
      <c r="J1" s="6"/>
      <c r="K1" s="5"/>
      <c r="L1" s="6"/>
      <c r="M1" s="231" t="s">
        <v>2</v>
      </c>
      <c r="N1" s="231"/>
      <c r="O1" s="231"/>
      <c r="P1" s="6"/>
      <c r="Q1" s="6"/>
      <c r="R1" s="5"/>
      <c r="S1" s="6"/>
      <c r="T1" s="6"/>
      <c r="U1" s="232" t="s">
        <v>21</v>
      </c>
      <c r="V1" s="233"/>
      <c r="W1" s="233"/>
      <c r="X1" s="234"/>
      <c r="Y1" s="5"/>
      <c r="Z1" s="128"/>
      <c r="AA1" s="6"/>
      <c r="AB1" s="231" t="s">
        <v>0</v>
      </c>
      <c r="AC1" s="231"/>
      <c r="AD1" s="6"/>
      <c r="AE1" s="235" t="s">
        <v>22</v>
      </c>
      <c r="AF1" s="236"/>
      <c r="AG1" s="237"/>
      <c r="AH1" s="6"/>
      <c r="AI1" s="148" t="s">
        <v>0</v>
      </c>
      <c r="AJ1" s="149"/>
      <c r="AK1" s="6"/>
      <c r="AL1" s="6"/>
      <c r="AM1" s="5"/>
      <c r="AN1" s="128"/>
      <c r="AO1" s="6"/>
      <c r="AP1" s="231" t="s">
        <v>4</v>
      </c>
      <c r="AQ1" s="231"/>
      <c r="AR1" s="6"/>
      <c r="AS1" s="6"/>
      <c r="AT1" s="6"/>
      <c r="AU1" s="6"/>
      <c r="AV1" s="5"/>
      <c r="AW1" s="128"/>
      <c r="AX1" s="6"/>
      <c r="AY1" s="231" t="s">
        <v>23</v>
      </c>
      <c r="AZ1" s="231"/>
      <c r="BA1" s="6"/>
      <c r="BB1" s="6"/>
      <c r="BC1" s="6"/>
      <c r="BD1" s="6"/>
      <c r="BE1" s="5"/>
      <c r="BF1" s="5"/>
      <c r="BG1" s="128"/>
      <c r="BH1" s="6"/>
      <c r="BI1" s="6"/>
      <c r="BJ1" s="231" t="s">
        <v>24</v>
      </c>
      <c r="BK1" s="231"/>
      <c r="BL1" s="6"/>
      <c r="BM1" s="6"/>
      <c r="BN1" s="6"/>
      <c r="BO1" s="6"/>
      <c r="BP1" s="6"/>
      <c r="BQ1" s="6"/>
      <c r="BS1" t="s">
        <v>8</v>
      </c>
    </row>
    <row r="2" spans="1:72" customFormat="1">
      <c r="A2" t="s">
        <v>0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</row>
    <row r="3" spans="1:72" customFormat="1">
      <c r="A3" s="6" t="s">
        <v>9</v>
      </c>
      <c r="B3" s="6" t="s">
        <v>10</v>
      </c>
      <c r="C3" s="6" t="s">
        <v>9</v>
      </c>
      <c r="D3" s="143" t="s">
        <v>11</v>
      </c>
      <c r="E3" s="143" t="s">
        <v>12</v>
      </c>
      <c r="F3" s="143" t="s">
        <v>13</v>
      </c>
      <c r="G3" s="143" t="s">
        <v>14</v>
      </c>
      <c r="H3" s="143" t="s">
        <v>15</v>
      </c>
      <c r="I3" s="143" t="s">
        <v>16</v>
      </c>
      <c r="J3" s="143" t="s">
        <v>17</v>
      </c>
      <c r="K3" s="29"/>
      <c r="L3" s="6" t="s">
        <v>9</v>
      </c>
      <c r="M3" s="143" t="s">
        <v>12</v>
      </c>
      <c r="N3" s="143" t="s">
        <v>14</v>
      </c>
      <c r="O3" s="143" t="s">
        <v>15</v>
      </c>
      <c r="P3" s="143" t="s">
        <v>16</v>
      </c>
      <c r="Q3" s="143" t="s">
        <v>17</v>
      </c>
      <c r="R3" s="147"/>
      <c r="S3" s="6" t="s">
        <v>9</v>
      </c>
      <c r="T3" s="143" t="s">
        <v>11</v>
      </c>
      <c r="U3" s="143" t="s">
        <v>12</v>
      </c>
      <c r="V3" s="143" t="s">
        <v>13</v>
      </c>
      <c r="W3" s="143" t="s">
        <v>14</v>
      </c>
      <c r="X3" s="143" t="s">
        <v>15</v>
      </c>
      <c r="Y3" s="143" t="s">
        <v>16</v>
      </c>
      <c r="Z3" s="143" t="s">
        <v>17</v>
      </c>
      <c r="AA3" s="143"/>
      <c r="AB3" s="6" t="s">
        <v>9</v>
      </c>
      <c r="AC3" s="143" t="s">
        <v>11</v>
      </c>
      <c r="AD3" s="143" t="s">
        <v>12</v>
      </c>
      <c r="AE3" s="143" t="s">
        <v>13</v>
      </c>
      <c r="AF3" s="143" t="s">
        <v>14</v>
      </c>
      <c r="AG3" s="143" t="s">
        <v>15</v>
      </c>
      <c r="AH3" s="143" t="s">
        <v>16</v>
      </c>
      <c r="AI3" s="143" t="s">
        <v>17</v>
      </c>
      <c r="AJ3" s="143"/>
      <c r="AK3" s="6" t="s">
        <v>9</v>
      </c>
      <c r="AL3" s="143" t="s">
        <v>11</v>
      </c>
      <c r="AM3" s="143" t="s">
        <v>12</v>
      </c>
      <c r="AN3" s="143" t="s">
        <v>13</v>
      </c>
      <c r="AO3" s="143" t="s">
        <v>14</v>
      </c>
      <c r="AP3" s="143" t="s">
        <v>15</v>
      </c>
      <c r="AQ3" s="143" t="s">
        <v>16</v>
      </c>
      <c r="AR3" s="143" t="s">
        <v>17</v>
      </c>
      <c r="AS3" s="143"/>
      <c r="AT3" s="6" t="s">
        <v>9</v>
      </c>
      <c r="AU3" s="143" t="s">
        <v>11</v>
      </c>
      <c r="AV3" s="143" t="s">
        <v>12</v>
      </c>
      <c r="AW3" s="143" t="s">
        <v>13</v>
      </c>
      <c r="AX3" s="143" t="s">
        <v>14</v>
      </c>
      <c r="AY3" s="143" t="s">
        <v>15</v>
      </c>
      <c r="AZ3" s="143" t="s">
        <v>16</v>
      </c>
      <c r="BA3" s="143" t="s">
        <v>17</v>
      </c>
      <c r="BB3" s="143"/>
      <c r="BC3" s="6" t="s">
        <v>9</v>
      </c>
      <c r="BD3" s="143" t="s">
        <v>11</v>
      </c>
      <c r="BE3" s="143" t="s">
        <v>12</v>
      </c>
      <c r="BF3" s="143" t="s">
        <v>25</v>
      </c>
      <c r="BG3" s="143" t="s">
        <v>13</v>
      </c>
      <c r="BH3" s="143" t="s">
        <v>14</v>
      </c>
      <c r="BI3" s="143" t="s">
        <v>19</v>
      </c>
      <c r="BJ3" s="143" t="s">
        <v>15</v>
      </c>
      <c r="BK3" s="143" t="s">
        <v>16</v>
      </c>
      <c r="BL3" s="143" t="s">
        <v>17</v>
      </c>
      <c r="BM3" s="143"/>
      <c r="BN3" s="143"/>
      <c r="BO3" s="143"/>
      <c r="BP3" s="143" t="s">
        <v>20</v>
      </c>
      <c r="BQ3" s="143"/>
    </row>
    <row r="4" spans="1:72" customFormat="1">
      <c r="A4" s="6">
        <v>1</v>
      </c>
      <c r="B4" s="6"/>
      <c r="C4" s="6">
        <v>1</v>
      </c>
      <c r="D4" s="171">
        <v>14</v>
      </c>
      <c r="E4" s="171">
        <v>45</v>
      </c>
      <c r="F4" s="6">
        <f>IF(D4&gt;20,"N/A",IF(D4="","Abs.",D4))</f>
        <v>14</v>
      </c>
      <c r="G4" s="6">
        <f>IF(E4&gt;80,"N/A",IF(E4="","Abs.",E4))</f>
        <v>45</v>
      </c>
      <c r="H4" s="6">
        <f>IFERROR(IF(D4="","Abs.",IF(E4="","Abs.",(F4+G4))),"Abs.")</f>
        <v>59</v>
      </c>
      <c r="I4" s="6" t="str">
        <f>IF(H4="N/A","N/A",IF(D4="","Abs.",IF(E4="","Abs.",IF(F4&lt;7,"F",IF(G4&lt;26,"F",IF(H4&lt;=39,"D",IF(H4&lt;=49,"C",IF(H4&lt;=59,"B",IF(H4&lt;=69,"A-",IF(H4&lt;=79,"A",IF(H4&gt;=80,"A+")))))))))))</f>
        <v>B</v>
      </c>
      <c r="J4" s="6">
        <f t="shared" ref="J4" si="0">IF(I4="N/A","N/A",IF(D4="","Abs.",IF(E4="","Abs.",IF(F4&lt;7,"F",IF(F4="","Abs.",IF(G4&lt;26,"F",IF(H4&lt;=39,1,IF(H4&lt;=49,2,IF(H4&lt;=59,3,IF(H4&lt;=69,3.5,IF(H4&lt;=79,4,IF(H4&gt;=80,5))))))))))))</f>
        <v>3</v>
      </c>
      <c r="K4" s="145"/>
      <c r="L4" s="6">
        <v>1</v>
      </c>
      <c r="M4" s="202">
        <v>47</v>
      </c>
      <c r="N4" s="113">
        <f>M4</f>
        <v>47</v>
      </c>
      <c r="O4" s="6">
        <f>IF(N4="","Abs.",N4)</f>
        <v>47</v>
      </c>
      <c r="P4" s="6" t="str">
        <f>IF(M4="","Abs.",IF(N4&lt;33,"F",IF(O4&lt;=39,"D",IF(O4&lt;=49,"C",IF(O4&lt;=59,"B",IF(O4&lt;=69,"A-",IF(O4&lt;=79,"A",IF(O4&gt;=80,"A+"))))))))</f>
        <v>C</v>
      </c>
      <c r="Q4" s="6">
        <f>IF(M4="","Abs.",IF(N4&lt;33,"F",IF(O4&lt;=39,1,IF(O4&lt;=49,2,IF(O4&lt;=59,3,IF(O4&lt;=69,3.5,IF(O4&lt;=79,4,IF(O4&gt;=80,5))))))))</f>
        <v>2</v>
      </c>
      <c r="R4" s="117"/>
      <c r="S4" s="6">
        <v>1</v>
      </c>
      <c r="T4" s="196">
        <v>17</v>
      </c>
      <c r="U4" s="196">
        <v>26</v>
      </c>
      <c r="V4" s="6">
        <f>IF(T4&gt;40,"N/A",IF(T4="","Abs.",T4))</f>
        <v>17</v>
      </c>
      <c r="W4" s="6">
        <f>IF(U4&gt;60,"N/A",IF(U4="","Abs.",U4))</f>
        <v>26</v>
      </c>
      <c r="X4" s="6">
        <f>IFERROR(IF(T4="","Abs.",IF(U4="","Abs.",(V4+W4))),"N/A")</f>
        <v>43</v>
      </c>
      <c r="Y4" s="6" t="str">
        <f>IF(X4="N/A","N/A",IF(T4="","Abs.",IF(U4="","Abs.",IF(V4&lt;10,"F",IF(W4&lt;23,"F",IF(X4&lt;=39,"D",IF(X4&lt;=49,"C",IF(X4&lt;=59,"B",IF(X4&lt;=69,"A-",IF(X4&lt;=79,"A",IF(X4&gt;=80,"A+")))))))))))</f>
        <v>C</v>
      </c>
      <c r="Z4" s="6">
        <f>IF(Y4="N/A","N/A",IF(T4="","Abs.",IF(U4="","Abs.",IF(V4&lt;10,"F",IF(V4="","Abs.",IF(W4&lt;23,"F",IF(X4&lt;=39,1,IF(X4&lt;=49,2,IF(X4&lt;=59,3,IF(X4&lt;=69,3.5,IF(X4&lt;=79,4,IF(X4&gt;=80,5))))))))))))</f>
        <v>2</v>
      </c>
      <c r="AA4" s="6"/>
      <c r="AB4" s="6">
        <v>1</v>
      </c>
      <c r="AC4" s="196">
        <v>16</v>
      </c>
      <c r="AD4" s="196">
        <v>33</v>
      </c>
      <c r="AE4" s="6">
        <f>IF(AC4&gt;40,"N/A",IF(AC4="","Abs.",AC4))</f>
        <v>16</v>
      </c>
      <c r="AF4" s="6">
        <f>IF(AD4&gt;60,"N/A",IF(AD4="","Abs.",AD4))</f>
        <v>33</v>
      </c>
      <c r="AG4" s="6">
        <f>IFERROR(IF(AC4="","Abs.",IF(AD4="","Abs.",(AE4+AF4))),"N/A")</f>
        <v>49</v>
      </c>
      <c r="AH4" s="6" t="str">
        <f>IF(AG4="N/A","N/A",IF(AC4="","Abs.",IF(AD4="","Abs.",IF(AE4&lt;10,"F",IF(AF4&lt;23,"F",IF(AG4&lt;=39,"D",IF(AG4&lt;=49,"C",IF(AG4&lt;=59,"B",IF(AG4&lt;=69,"A-",IF(AG4&lt;=79,"A",IF(AG4&gt;=80,"A+")))))))))))</f>
        <v>C</v>
      </c>
      <c r="AI4" s="6">
        <f>IF(AH4="N/A","N/A",IF(AC4="","Abs.",IF(AD4="","Abs.",IF(AE4&lt;10,"F",IF(AE4="","Abs.",IF(AF4&lt;23,"F",IF(AG4&lt;=39,1,IF(AG4&lt;=49,2,IF(AG4&lt;=59,3,IF(AG4&lt;=69,3.5,IF(AG4&lt;=79,4,IF(AG4&gt;=80,5))))))))))))</f>
        <v>2</v>
      </c>
      <c r="AJ4" s="6"/>
      <c r="AK4" s="6">
        <v>1</v>
      </c>
      <c r="AL4" s="195">
        <v>12</v>
      </c>
      <c r="AM4" s="195">
        <v>23</v>
      </c>
      <c r="AN4" s="6">
        <f>IF(AL4&gt;40,"N/A",IF(AL4="","Abs.",AL4))</f>
        <v>12</v>
      </c>
      <c r="AO4" s="6">
        <f>IF(AM4&gt;60,"N/A",IF(AM4="","Abs.",AM4))</f>
        <v>23</v>
      </c>
      <c r="AP4" s="6">
        <f>IFERROR(IF(AL4="","Abs.",IF(AM4="","Abs.",(AN4+AO4))),"N/A")</f>
        <v>35</v>
      </c>
      <c r="AQ4" s="6" t="str">
        <f>IF(AP4="N/A","N/A",IF(AL4="","Abs.",IF(AM4="","Abs.",IF(AN4&lt;10,"F",IF(AO4&lt;23,"F",IF(AP4&lt;=39,"D",IF(AP4&lt;=49,"C",IF(AP4&lt;=59,"B",IF(AP4&lt;=69,"A-",IF(AP4&lt;=79,"A",IF(AP4&gt;=80,"A+")))))))))))</f>
        <v>D</v>
      </c>
      <c r="AR4" s="6">
        <f>IF(AQ4="N/A","N/A",IF(AL4="","Abs.",IF(AM4="","Abs.",IF(AN4&lt;10,"F",IF(AN4="","Abs.",IF(AO4&lt;23,"F",IF(AP4&lt;=39,1,IF(AP4&lt;=49,2,IF(AP4&lt;=59,3,IF(AP4&lt;=69,3.5,IF(AP4&lt;=79,4,IF(AP4&gt;=80,5))))))))))))</f>
        <v>1</v>
      </c>
      <c r="AS4" s="6"/>
      <c r="AT4" s="6">
        <v>1</v>
      </c>
      <c r="AU4" s="207">
        <v>15</v>
      </c>
      <c r="AV4" s="216">
        <v>34</v>
      </c>
      <c r="AW4" s="6">
        <f>IF(AU4&gt;40,"N/A",IF(AU4="","Abs.",AU4))</f>
        <v>15</v>
      </c>
      <c r="AX4" s="6">
        <f>IF(AV4&gt;60,"N/A",IF(AV4="","Abs.",AV4))</f>
        <v>34</v>
      </c>
      <c r="AY4" s="6">
        <f>IFERROR(IF(AU4="","Abs.",IF(AV4="","Abs.",(AW4+AX4))),"N/A")</f>
        <v>49</v>
      </c>
      <c r="AZ4" s="6" t="str">
        <f>IF(AY4="N/A","N/A",IF(AU4="","Abs.",IF(AV4="","Abs.",IF(AW4&lt;10,"F",IF(AX4&lt;23,"F",IF(AY4&lt;=39,"D",IF(AY4&lt;=49,"C",IF(AY4&lt;=59,"B",IF(AY4&lt;=69,"A-",IF(AY4&lt;=79,"A",IF(AY4&gt;=80,"A+")))))))))))</f>
        <v>C</v>
      </c>
      <c r="BA4" s="6">
        <f>IF(AZ4="N/A","N/A",IF(AU4="","Abs.",IF(AV4="","Abs.",IF(AW4&lt;10,"F",IF(AW4="","Abs.",IF(AX4&lt;23,"F",IF(AY4&lt;=39,1,IF(AY4&lt;=49,2,IF(AY4&lt;=59,3,IF(AY4&lt;=69,3.5,IF(AY4&lt;=79,4,IF(AY4&gt;=80,5))))))))))))</f>
        <v>2</v>
      </c>
      <c r="BB4" s="6"/>
      <c r="BC4" s="6">
        <v>1</v>
      </c>
      <c r="BD4" s="196">
        <v>10</v>
      </c>
      <c r="BE4" s="196">
        <v>19</v>
      </c>
      <c r="BF4" s="196">
        <v>18</v>
      </c>
      <c r="BG4" s="6">
        <f>IF(BD4&gt;25,"N/A",IF(BD4="","Abs.",BD4))</f>
        <v>10</v>
      </c>
      <c r="BH4" s="6">
        <f>IF(BE4&gt;50,"N/A",IF(BE4="","Abs.",BE4))</f>
        <v>19</v>
      </c>
      <c r="BI4" s="6">
        <f>IF(BF4&gt;25,"N/A",IF(BF4="","Abs.",BF4))</f>
        <v>18</v>
      </c>
      <c r="BJ4" s="6">
        <f>IFERROR(IF(BD4="","Abs.",IF(BE4="","Abs.",IF(BF4="","Abs.",(BG4+BH4+BI4)))),"Abs.")</f>
        <v>47</v>
      </c>
      <c r="BK4" s="6" t="str">
        <f>IF(BJ4="Abs","Abs.",IF(BD4="","Abs.",IF(BE4="","Abs.",IF(BF4="","Abs.",IF(BG4&lt;8,"F",IF(BH4&lt;17,"F",IF(BI4&lt;8,"F",IF(BJ4&lt;=39,"D",IF(BJ4&lt;=49,"C",IF(BJ4&lt;=59,"B",IF(BJ4&lt;=69,"A-",IF(BJ4&lt;=79,"A",IF(BJ4&gt;=80,"A+")))))))))))))</f>
        <v>C</v>
      </c>
      <c r="BL4" s="6">
        <f>IF(BK4="Abs.","Abs.",IF(BK4="F","F",IF(BD4="","Abs.",IF(BE4="","Abs.",IF(BF4="","Abs.",IF(BG4="","Abs.",IF(BG4&lt;8,"F",IF(BH4&lt;17,"F",IF(BJ4&lt;=39,1,IF(BJ4&lt;=49,2,IF(BJ4&lt;=59,3,IF(BJ4&lt;=69,3.5,IF(BJ4&lt;=79,4,IF(BJ4&gt;=80,5))))))))))))))</f>
        <v>2</v>
      </c>
      <c r="BM4" s="6"/>
      <c r="BN4" t="str">
        <f t="shared" ref="BN4:BN10" si="1">IF(BO4=1,"অর্থনীতি","অর্থনীতি")</f>
        <v>অর্থনীতি</v>
      </c>
      <c r="BO4" s="87">
        <v>1</v>
      </c>
      <c r="BP4" s="152"/>
      <c r="BQ4" s="113" t="str">
        <f>IF(BP4="","Abs.",BP4)</f>
        <v>Abs.</v>
      </c>
      <c r="BR4" s="6" t="str">
        <f>IF(BQ4="","Abs.",BQ4)</f>
        <v>Abs.</v>
      </c>
      <c r="BS4" s="6" t="str">
        <f>IF(BP4="","Abs.",IF(BQ4&lt;33,"F",IF(BR4&lt;=39,"D",IF(BR4&lt;=49,"C",IF(BR4&lt;=59,"B",IF(BR4&lt;=69,"A-",IF(BR4&lt;=79,"A",IF(BR4&gt;=80,"A+"))))))))</f>
        <v>Abs.</v>
      </c>
      <c r="BT4" s="6" t="str">
        <f>IF(BP4="","Abs.",IF(BQ4&lt;33,"F",IF(BR4&lt;=39,1,IF(BR4&lt;=49,2,IF(BR4&lt;=59,3,IF(BR4&lt;=69,3.5,IF(BR4&lt;=79,4,IF(BR4&gt;=80,5))))))))</f>
        <v>Abs.</v>
      </c>
    </row>
    <row r="5" spans="1:72" customFormat="1">
      <c r="A5" s="6">
        <v>2</v>
      </c>
      <c r="B5" s="6"/>
      <c r="C5" s="6">
        <v>2</v>
      </c>
      <c r="D5" s="171">
        <v>13</v>
      </c>
      <c r="E5" s="171">
        <v>21</v>
      </c>
      <c r="F5" s="6">
        <f t="shared" ref="F5:F10" si="2">IF(D5&gt;20,"N/A",IF(D5="","Abs.",D5))</f>
        <v>13</v>
      </c>
      <c r="G5" s="6">
        <f t="shared" ref="G5:G10" si="3">IF(E5&gt;80,"N/A",IF(E5="","Abs.",E5))</f>
        <v>21</v>
      </c>
      <c r="H5" s="6">
        <f t="shared" ref="H5:H10" si="4">IFERROR(IF(D5="","Abs.",IF(E5="","Abs.",(F5+G5))),"Abs.")</f>
        <v>34</v>
      </c>
      <c r="I5" s="6" t="str">
        <f t="shared" ref="I5:I10" si="5">IF(H5="N/A","N/A",IF(D5="","Abs.",IF(E5="","Abs.",IF(F5&lt;7,"F",IF(G5&lt;26,"F",IF(H5&lt;=39,"D",IF(H5&lt;=49,"C",IF(H5&lt;=59,"B",IF(H5&lt;=69,"A-",IF(H5&lt;=79,"A",IF(H5&gt;=80,"A+")))))))))))</f>
        <v>F</v>
      </c>
      <c r="J5" s="6" t="str">
        <f t="shared" ref="J5:J10" si="6">IF(I5="N/A","N/A",IF(D5="","Abs.",IF(E5="","Abs.",IF(F5&lt;7,"F",IF(F5="","Abs.",IF(G5&lt;26,"F",IF(H5&lt;=39,1,IF(H5&lt;=49,2,IF(H5&lt;=59,3,IF(H5&lt;=69,3.5,IF(H5&lt;=79,4,IF(H5&gt;=80,5))))))))))))</f>
        <v>F</v>
      </c>
      <c r="K5" s="145"/>
      <c r="L5" s="6">
        <v>2</v>
      </c>
      <c r="M5" s="202">
        <v>26</v>
      </c>
      <c r="N5" s="113">
        <f t="shared" ref="N5:N9" si="7">M5</f>
        <v>26</v>
      </c>
      <c r="O5" s="6">
        <f t="shared" ref="O5:O10" si="8">IF(N5="","Abs.",N5)</f>
        <v>26</v>
      </c>
      <c r="P5" s="6" t="str">
        <f t="shared" ref="P5:P10" si="9">IF(M5="","Abs.",IF(N5&lt;33,"F",IF(O5&lt;=39,"D",IF(O5&lt;=49,"C",IF(O5&lt;=59,"B",IF(O5&lt;=69,"A-",IF(O5&lt;=79,"A",IF(O5&gt;=80,"A+"))))))))</f>
        <v>F</v>
      </c>
      <c r="Q5" s="6" t="str">
        <f t="shared" ref="Q5:Q10" si="10">IF(M5="","Abs.",IF(N5&lt;33,"F",IF(O5&lt;=39,1,IF(O5&lt;=49,2,IF(O5&lt;=59,3,IF(O5&lt;=69,3.5,IF(O5&lt;=79,4,IF(O5&gt;=80,5))))))))</f>
        <v>F</v>
      </c>
      <c r="R5" s="117"/>
      <c r="S5" s="6">
        <v>2</v>
      </c>
      <c r="T5" s="196">
        <v>10</v>
      </c>
      <c r="U5" s="196">
        <v>4</v>
      </c>
      <c r="V5" s="6">
        <f t="shared" ref="V5:V10" si="11">IF(T5&gt;40,"N/A",IF(T5="","Abs.",T5))</f>
        <v>10</v>
      </c>
      <c r="W5" s="6">
        <f t="shared" ref="W5:W10" si="12">IF(U5&gt;60,"N/A",IF(U5="","Abs.",U5))</f>
        <v>4</v>
      </c>
      <c r="X5" s="6">
        <f t="shared" ref="X5:X10" si="13">IFERROR(IF(T5="","Abs.",IF(U5="","Abs.",(V5+W5))),"N/A")</f>
        <v>14</v>
      </c>
      <c r="Y5" s="6" t="str">
        <f t="shared" ref="Y5:Y10" si="14">IF(X5="N/A","N/A",IF(T5="","Abs.",IF(U5="","Abs.",IF(V5&lt;10,"F",IF(W5&lt;23,"F",IF(X5&lt;=39,"D",IF(X5&lt;=49,"C",IF(X5&lt;=59,"B",IF(X5&lt;=69,"A-",IF(X5&lt;=79,"A",IF(X5&gt;=80,"A+")))))))))))</f>
        <v>F</v>
      </c>
      <c r="Z5" s="6" t="str">
        <f t="shared" ref="Z5:Z10" si="15">IF(Y5="N/A","N/A",IF(T5="","Abs.",IF(U5="","Abs.",IF(V5&lt;10,"F",IF(V5="","Abs.",IF(W5&lt;23,"F",IF(X5&lt;=39,1,IF(X5&lt;=49,2,IF(X5&lt;=59,3,IF(X5&lt;=69,3.5,IF(X5&lt;=79,4,IF(X5&gt;=80,5))))))))))))</f>
        <v>F</v>
      </c>
      <c r="AA5" s="6"/>
      <c r="AB5" s="6">
        <v>2</v>
      </c>
      <c r="AC5" s="196">
        <v>13</v>
      </c>
      <c r="AD5" s="196">
        <v>23</v>
      </c>
      <c r="AE5" s="6">
        <f t="shared" ref="AE5:AE10" si="16">IF(AC5&gt;40,"N/A",IF(AC5="","Abs.",AC5))</f>
        <v>13</v>
      </c>
      <c r="AF5" s="6">
        <f t="shared" ref="AF5:AF10" si="17">IF(AD5&gt;60,"N/A",IF(AD5="","Abs.",AD5))</f>
        <v>23</v>
      </c>
      <c r="AG5" s="6">
        <f t="shared" ref="AG5:AG10" si="18">IFERROR(IF(AC5="","Abs.",IF(AD5="","Abs.",(AE5+AF5))),"N/A")</f>
        <v>36</v>
      </c>
      <c r="AH5" s="6" t="str">
        <f t="shared" ref="AH5:AH10" si="19">IF(AG5="N/A","N/A",IF(AC5="","Abs.",IF(AD5="","Abs.",IF(AE5&lt;10,"F",IF(AF5&lt;23,"F",IF(AG5&lt;=39,"D",IF(AG5&lt;=49,"C",IF(AG5&lt;=59,"B",IF(AG5&lt;=69,"A-",IF(AG5&lt;=79,"A",IF(AG5&gt;=80,"A+")))))))))))</f>
        <v>D</v>
      </c>
      <c r="AI5" s="6">
        <f t="shared" ref="AI5:AI10" si="20">IF(AH5="N/A","N/A",IF(AC5="","Abs.",IF(AD5="","Abs.",IF(AE5&lt;10,"F",IF(AE5="","Abs.",IF(AF5&lt;23,"F",IF(AG5&lt;=39,1,IF(AG5&lt;=49,2,IF(AG5&lt;=59,3,IF(AG5&lt;=69,3.5,IF(AG5&lt;=79,4,IF(AG5&gt;=80,5))))))))))))</f>
        <v>1</v>
      </c>
      <c r="AJ5" s="6"/>
      <c r="AK5" s="6">
        <v>2</v>
      </c>
      <c r="AL5" s="195">
        <v>13</v>
      </c>
      <c r="AM5" s="195">
        <v>1</v>
      </c>
      <c r="AN5" s="6">
        <f t="shared" ref="AN5:AN10" si="21">IF(AL5&gt;40,"N/A",IF(AL5="","Abs.",AL5))</f>
        <v>13</v>
      </c>
      <c r="AO5" s="6">
        <f t="shared" ref="AO5:AO10" si="22">IF(AM5&gt;60,"N/A",IF(AM5="","Abs.",AM5))</f>
        <v>1</v>
      </c>
      <c r="AP5" s="6">
        <f t="shared" ref="AP5:AP10" si="23">IFERROR(IF(AL5="","Abs.",IF(AM5="","Abs.",(AN5+AO5))),"N/A")</f>
        <v>14</v>
      </c>
      <c r="AQ5" s="6" t="str">
        <f t="shared" ref="AQ5:AQ10" si="24">IF(AP5="N/A","N/A",IF(AL5="","Abs.",IF(AM5="","Abs.",IF(AN5&lt;10,"F",IF(AO5&lt;23,"F",IF(AP5&lt;=39,"D",IF(AP5&lt;=49,"C",IF(AP5&lt;=59,"B",IF(AP5&lt;=69,"A-",IF(AP5&lt;=79,"A",IF(AP5&gt;=80,"A+")))))))))))</f>
        <v>F</v>
      </c>
      <c r="AR5" s="6" t="str">
        <f t="shared" ref="AR5:AR10" si="25">IF(AQ5="N/A","N/A",IF(AL5="","Abs.",IF(AM5="","Abs.",IF(AN5&lt;10,"F",IF(AN5="","Abs.",IF(AO5&lt;23,"F",IF(AP5&lt;=39,1,IF(AP5&lt;=49,2,IF(AP5&lt;=59,3,IF(AP5&lt;=69,3.5,IF(AP5&lt;=79,4,IF(AP5&gt;=80,5))))))))))))</f>
        <v>F</v>
      </c>
      <c r="AS5" s="6"/>
      <c r="AT5" s="6">
        <v>2</v>
      </c>
      <c r="AU5" s="208">
        <v>10</v>
      </c>
      <c r="AV5" s="208">
        <v>23</v>
      </c>
      <c r="AW5" s="6">
        <f t="shared" ref="AW5:AW10" si="26">IF(AU5&gt;40,"N/A",IF(AU5="","Abs.",AU5))</f>
        <v>10</v>
      </c>
      <c r="AX5" s="6">
        <v>23</v>
      </c>
      <c r="AY5" s="6">
        <f t="shared" ref="AY5:AY10" si="27">IFERROR(IF(AU5="","Abs.",IF(AV5="","Abs.",(AW5+AX5))),"N/A")</f>
        <v>33</v>
      </c>
      <c r="AZ5" s="6" t="str">
        <f t="shared" ref="AZ5:AZ10" si="28">IF(AY5="N/A","N/A",IF(AU5="","Abs.",IF(AV5="","Abs.",IF(AW5&lt;10,"F",IF(AX5&lt;23,"F",IF(AY5&lt;=39,"D",IF(AY5&lt;=49,"C",IF(AY5&lt;=59,"B",IF(AY5&lt;=69,"A-",IF(AY5&lt;=79,"A",IF(AY5&gt;=80,"A+")))))))))))</f>
        <v>D</v>
      </c>
      <c r="BA5" s="6">
        <f t="shared" ref="BA5:BA10" si="29">IF(AZ5="N/A","N/A",IF(AU5="","Abs.",IF(AV5="","Abs.",IF(AW5&lt;10,"F",IF(AW5="","Abs.",IF(AX5&lt;23,"F",IF(AY5&lt;=39,1,IF(AY5&lt;=49,2,IF(AY5&lt;=59,3,IF(AY5&lt;=69,3.5,IF(AY5&lt;=79,4,IF(AY5&gt;=80,5))))))))))))</f>
        <v>1</v>
      </c>
      <c r="BB5" s="6"/>
      <c r="BC5" s="6">
        <v>2</v>
      </c>
      <c r="BD5" s="196">
        <v>9</v>
      </c>
      <c r="BE5" s="196">
        <v>8</v>
      </c>
      <c r="BF5" s="196">
        <v>10</v>
      </c>
      <c r="BG5" s="6">
        <f t="shared" ref="BG5:BG10" si="30">IF(BD5&gt;25,"N/A",IF(BD5="","Abs.",BD5))</f>
        <v>9</v>
      </c>
      <c r="BH5" s="6">
        <f t="shared" ref="BH5:BH10" si="31">IF(BE5&gt;50,"N/A",IF(BE5="","Abs.",BE5))</f>
        <v>8</v>
      </c>
      <c r="BI5" s="6">
        <f t="shared" ref="BI5:BI10" si="32">IF(BF5&gt;25,"N/A",IF(BF5="","Abs.",BF5))</f>
        <v>10</v>
      </c>
      <c r="BJ5" s="6">
        <f t="shared" ref="BJ5:BJ10" si="33">IFERROR(IF(BD5="","Abs.",IF(BE5="","Abs.",IF(BF5="","Abs.",(BG5+BH5+BI5)))),"Abs.")</f>
        <v>27</v>
      </c>
      <c r="BK5" s="6" t="str">
        <f t="shared" ref="BK5:BK10" si="34">IF(BJ5="Abs","Abs.",IF(BD5="","Abs.",IF(BE5="","Abs.",IF(BF5="","Abs.",IF(BG5&lt;8,"F",IF(BH5&lt;17,"F",IF(BI5&lt;8,"F",IF(BJ5&lt;=39,"D",IF(BJ5&lt;=49,"C",IF(BJ5&lt;=59,"B",IF(BJ5&lt;=69,"A-",IF(BJ5&lt;=79,"A",IF(BJ5&gt;=80,"A+")))))))))))))</f>
        <v>F</v>
      </c>
      <c r="BL5" s="6" t="str">
        <f t="shared" ref="BL5:BL10" si="35">IF(BK5="Abs.","Abs.",IF(BK5="F","F",IF(BD5="","Abs.",IF(BE5="","Abs.",IF(BF5="","Abs.",IF(BG5="","Abs.",IF(BG5&lt;8,"F",IF(BH5&lt;17,"F",IF(BJ5&lt;=39,1,IF(BJ5&lt;=49,2,IF(BJ5&lt;=59,3,IF(BJ5&lt;=69,3.5,IF(BJ5&lt;=79,4,IF(BJ5&gt;=80,5))))))))))))))</f>
        <v>F</v>
      </c>
      <c r="BM5" s="104"/>
      <c r="BN5" t="str">
        <f t="shared" si="1"/>
        <v>অর্থনীতি</v>
      </c>
      <c r="BO5" s="87">
        <v>1</v>
      </c>
      <c r="BP5" s="152"/>
      <c r="BQ5" s="113" t="str">
        <f t="shared" ref="BQ5:BR5" si="36">IF(BP5="","Abs.",BP5)</f>
        <v>Abs.</v>
      </c>
      <c r="BR5" s="6" t="str">
        <f t="shared" si="36"/>
        <v>Abs.</v>
      </c>
      <c r="BS5" s="6" t="str">
        <f t="shared" ref="BS5:BS10" si="37">IF(BP5="","Abs.",IF(BQ5&lt;33,"F",IF(BR5&lt;=39,"D",IF(BR5&lt;=49,"C",IF(BR5&lt;=59,"B",IF(BR5&lt;=69,"A-",IF(BR5&lt;=79,"A",IF(BR5&gt;=80,"A+"))))))))</f>
        <v>Abs.</v>
      </c>
      <c r="BT5" s="6" t="str">
        <f t="shared" ref="BT5:BT10" si="38">IF(BP5="","Abs.",IF(BQ5&lt;33,"F",IF(BR5&lt;=39,1,IF(BR5&lt;=49,2,IF(BR5&lt;=59,3,IF(BR5&lt;=69,3.5,IF(BR5&lt;=79,4,IF(BR5&gt;=80,5))))))))</f>
        <v>Abs.</v>
      </c>
    </row>
    <row r="6" spans="1:72" customFormat="1">
      <c r="A6" s="6">
        <v>3</v>
      </c>
      <c r="B6" s="109"/>
      <c r="C6" s="6">
        <v>3</v>
      </c>
      <c r="D6" s="171">
        <v>11</v>
      </c>
      <c r="E6" s="171">
        <v>35</v>
      </c>
      <c r="F6" s="6">
        <f t="shared" si="2"/>
        <v>11</v>
      </c>
      <c r="G6" s="6">
        <f t="shared" si="3"/>
        <v>35</v>
      </c>
      <c r="H6" s="6">
        <f t="shared" si="4"/>
        <v>46</v>
      </c>
      <c r="I6" s="6" t="str">
        <f t="shared" si="5"/>
        <v>C</v>
      </c>
      <c r="J6" s="6">
        <f t="shared" si="6"/>
        <v>2</v>
      </c>
      <c r="K6" s="145"/>
      <c r="L6" s="6">
        <v>3</v>
      </c>
      <c r="M6" s="202">
        <v>37</v>
      </c>
      <c r="N6" s="113">
        <f t="shared" si="7"/>
        <v>37</v>
      </c>
      <c r="O6" s="6">
        <f t="shared" si="8"/>
        <v>37</v>
      </c>
      <c r="P6" s="6" t="str">
        <f t="shared" si="9"/>
        <v>D</v>
      </c>
      <c r="Q6" s="6">
        <f t="shared" si="10"/>
        <v>1</v>
      </c>
      <c r="R6" s="117"/>
      <c r="S6" s="6">
        <v>3</v>
      </c>
      <c r="T6" s="196">
        <v>9</v>
      </c>
      <c r="U6" s="196">
        <v>5</v>
      </c>
      <c r="V6" s="6">
        <f t="shared" si="11"/>
        <v>9</v>
      </c>
      <c r="W6" s="6">
        <f t="shared" si="12"/>
        <v>5</v>
      </c>
      <c r="X6" s="6">
        <f t="shared" si="13"/>
        <v>14</v>
      </c>
      <c r="Y6" s="6" t="str">
        <f t="shared" si="14"/>
        <v>F</v>
      </c>
      <c r="Z6" s="6" t="str">
        <f t="shared" si="15"/>
        <v>F</v>
      </c>
      <c r="AA6" s="6"/>
      <c r="AB6" s="6">
        <v>3</v>
      </c>
      <c r="AC6" s="196">
        <v>12</v>
      </c>
      <c r="AD6" s="196">
        <v>24</v>
      </c>
      <c r="AE6" s="6">
        <f t="shared" si="16"/>
        <v>12</v>
      </c>
      <c r="AF6" s="6">
        <f t="shared" si="17"/>
        <v>24</v>
      </c>
      <c r="AG6" s="6">
        <f t="shared" si="18"/>
        <v>36</v>
      </c>
      <c r="AH6" s="6" t="str">
        <f t="shared" si="19"/>
        <v>D</v>
      </c>
      <c r="AI6" s="6">
        <f t="shared" si="20"/>
        <v>1</v>
      </c>
      <c r="AJ6" s="6"/>
      <c r="AK6" s="6">
        <v>3</v>
      </c>
      <c r="AL6" s="195">
        <v>13</v>
      </c>
      <c r="AM6" s="195">
        <v>14</v>
      </c>
      <c r="AN6" s="6">
        <f t="shared" si="21"/>
        <v>13</v>
      </c>
      <c r="AO6" s="6">
        <f t="shared" si="22"/>
        <v>14</v>
      </c>
      <c r="AP6" s="6">
        <f t="shared" si="23"/>
        <v>27</v>
      </c>
      <c r="AQ6" s="6" t="str">
        <f t="shared" si="24"/>
        <v>F</v>
      </c>
      <c r="AR6" s="6" t="str">
        <f t="shared" si="25"/>
        <v>F</v>
      </c>
      <c r="AS6" s="6"/>
      <c r="AT6" s="6">
        <v>3</v>
      </c>
      <c r="AU6" s="208">
        <v>11</v>
      </c>
      <c r="AV6" s="208">
        <v>23</v>
      </c>
      <c r="AW6" s="6">
        <f t="shared" si="26"/>
        <v>11</v>
      </c>
      <c r="AX6" s="6">
        <f t="shared" ref="AX6:AX10" si="39">IF(AV6&gt;60,"N/A",IF(AV6="","Abs.",AV6))</f>
        <v>23</v>
      </c>
      <c r="AY6" s="6">
        <f t="shared" si="27"/>
        <v>34</v>
      </c>
      <c r="AZ6" s="6" t="str">
        <f t="shared" si="28"/>
        <v>D</v>
      </c>
      <c r="BA6" s="6">
        <f t="shared" si="29"/>
        <v>1</v>
      </c>
      <c r="BB6" s="6"/>
      <c r="BC6" s="6">
        <v>3</v>
      </c>
      <c r="BD6" s="196">
        <v>9</v>
      </c>
      <c r="BE6" s="196">
        <v>17</v>
      </c>
      <c r="BF6" s="196">
        <v>10</v>
      </c>
      <c r="BG6" s="6">
        <f t="shared" si="30"/>
        <v>9</v>
      </c>
      <c r="BH6" s="6">
        <f t="shared" si="31"/>
        <v>17</v>
      </c>
      <c r="BI6" s="6">
        <f t="shared" si="32"/>
        <v>10</v>
      </c>
      <c r="BJ6" s="6">
        <f t="shared" si="33"/>
        <v>36</v>
      </c>
      <c r="BK6" s="6" t="str">
        <f t="shared" si="34"/>
        <v>D</v>
      </c>
      <c r="BL6" s="6">
        <f t="shared" si="35"/>
        <v>1</v>
      </c>
      <c r="BM6" s="104"/>
      <c r="BN6" t="str">
        <f t="shared" si="1"/>
        <v>অর্থনীতি</v>
      </c>
      <c r="BO6" s="87">
        <v>1</v>
      </c>
      <c r="BP6" s="152"/>
      <c r="BQ6" s="113" t="str">
        <f t="shared" ref="BQ6:BR6" si="40">IF(BP6="","Abs.",BP6)</f>
        <v>Abs.</v>
      </c>
      <c r="BR6" s="6" t="str">
        <f t="shared" si="40"/>
        <v>Abs.</v>
      </c>
      <c r="BS6" s="6" t="str">
        <f t="shared" si="37"/>
        <v>Abs.</v>
      </c>
      <c r="BT6" s="6" t="str">
        <f t="shared" si="38"/>
        <v>Abs.</v>
      </c>
    </row>
    <row r="7" spans="1:72" customFormat="1">
      <c r="A7" s="6">
        <v>4</v>
      </c>
      <c r="B7" s="109"/>
      <c r="C7" s="6">
        <v>4</v>
      </c>
      <c r="D7" s="171"/>
      <c r="E7" s="171"/>
      <c r="F7" s="6" t="str">
        <f t="shared" si="2"/>
        <v>Abs.</v>
      </c>
      <c r="G7" s="6" t="str">
        <f t="shared" si="3"/>
        <v>Abs.</v>
      </c>
      <c r="H7" s="6" t="str">
        <f t="shared" si="4"/>
        <v>Abs.</v>
      </c>
      <c r="I7" s="6" t="str">
        <f t="shared" si="5"/>
        <v>Abs.</v>
      </c>
      <c r="J7" s="6" t="str">
        <f t="shared" si="6"/>
        <v>Abs.</v>
      </c>
      <c r="K7" s="145"/>
      <c r="L7" s="6">
        <v>4</v>
      </c>
      <c r="M7" s="202"/>
      <c r="N7" s="113">
        <f t="shared" si="7"/>
        <v>0</v>
      </c>
      <c r="O7" s="6">
        <f t="shared" si="8"/>
        <v>0</v>
      </c>
      <c r="P7" s="6" t="str">
        <f t="shared" si="9"/>
        <v>Abs.</v>
      </c>
      <c r="Q7" s="6" t="str">
        <f t="shared" si="10"/>
        <v>Abs.</v>
      </c>
      <c r="R7" s="117"/>
      <c r="S7" s="6">
        <v>4</v>
      </c>
      <c r="T7" s="196"/>
      <c r="U7" s="196"/>
      <c r="V7" s="6" t="str">
        <f t="shared" si="11"/>
        <v>Abs.</v>
      </c>
      <c r="W7" s="6" t="str">
        <f t="shared" si="12"/>
        <v>Abs.</v>
      </c>
      <c r="X7" s="6" t="str">
        <f t="shared" si="13"/>
        <v>Abs.</v>
      </c>
      <c r="Y7" s="6" t="str">
        <f t="shared" si="14"/>
        <v>Abs.</v>
      </c>
      <c r="Z7" s="6" t="str">
        <f t="shared" si="15"/>
        <v>Abs.</v>
      </c>
      <c r="AA7" s="6"/>
      <c r="AB7" s="6">
        <v>4</v>
      </c>
      <c r="AC7" s="196"/>
      <c r="AD7" s="196"/>
      <c r="AE7" s="6" t="str">
        <f t="shared" si="16"/>
        <v>Abs.</v>
      </c>
      <c r="AF7" s="6" t="str">
        <f t="shared" si="17"/>
        <v>Abs.</v>
      </c>
      <c r="AG7" s="6" t="str">
        <f t="shared" si="18"/>
        <v>Abs.</v>
      </c>
      <c r="AH7" s="6" t="str">
        <f t="shared" si="19"/>
        <v>Abs.</v>
      </c>
      <c r="AI7" s="6" t="str">
        <f t="shared" si="20"/>
        <v>Abs.</v>
      </c>
      <c r="AJ7" s="6"/>
      <c r="AK7" s="6">
        <v>4</v>
      </c>
      <c r="AL7" s="195"/>
      <c r="AM7" s="195"/>
      <c r="AN7" s="6" t="str">
        <f t="shared" si="21"/>
        <v>Abs.</v>
      </c>
      <c r="AO7" s="6" t="str">
        <f t="shared" si="22"/>
        <v>Abs.</v>
      </c>
      <c r="AP7" s="6" t="str">
        <f t="shared" si="23"/>
        <v>Abs.</v>
      </c>
      <c r="AQ7" s="6" t="str">
        <f t="shared" si="24"/>
        <v>Abs.</v>
      </c>
      <c r="AR7" s="6" t="str">
        <f t="shared" si="25"/>
        <v>Abs.</v>
      </c>
      <c r="AS7" s="6"/>
      <c r="AT7" s="6">
        <v>4</v>
      </c>
      <c r="AU7" s="209"/>
      <c r="AV7" s="209"/>
      <c r="AW7" s="6" t="str">
        <f t="shared" si="26"/>
        <v>Abs.</v>
      </c>
      <c r="AX7" s="6" t="str">
        <f t="shared" si="39"/>
        <v>Abs.</v>
      </c>
      <c r="AY7" s="6" t="str">
        <f t="shared" si="27"/>
        <v>Abs.</v>
      </c>
      <c r="AZ7" s="6" t="str">
        <f t="shared" si="28"/>
        <v>Abs.</v>
      </c>
      <c r="BA7" s="6" t="str">
        <f t="shared" si="29"/>
        <v>Abs.</v>
      </c>
      <c r="BB7" s="6"/>
      <c r="BC7" s="6">
        <v>4</v>
      </c>
      <c r="BD7" s="211"/>
      <c r="BE7" s="196"/>
      <c r="BF7" s="196"/>
      <c r="BG7" s="6" t="str">
        <f t="shared" si="30"/>
        <v>Abs.</v>
      </c>
      <c r="BH7" s="6" t="str">
        <f t="shared" si="31"/>
        <v>Abs.</v>
      </c>
      <c r="BI7" s="6" t="str">
        <f t="shared" si="32"/>
        <v>Abs.</v>
      </c>
      <c r="BJ7" s="6" t="str">
        <f t="shared" si="33"/>
        <v>Abs.</v>
      </c>
      <c r="BK7" s="6" t="str">
        <f t="shared" si="34"/>
        <v>Abs.</v>
      </c>
      <c r="BL7" s="6" t="str">
        <f t="shared" si="35"/>
        <v>Abs.</v>
      </c>
      <c r="BM7" s="104"/>
      <c r="BN7" t="str">
        <f t="shared" si="1"/>
        <v>অর্থনীতি</v>
      </c>
      <c r="BO7" s="87">
        <v>1</v>
      </c>
      <c r="BP7" s="152"/>
      <c r="BQ7" s="113" t="str">
        <f t="shared" ref="BQ7:BR7" si="41">IF(BP7="","Abs.",BP7)</f>
        <v>Abs.</v>
      </c>
      <c r="BR7" s="6" t="str">
        <f t="shared" si="41"/>
        <v>Abs.</v>
      </c>
      <c r="BS7" s="6" t="str">
        <f t="shared" si="37"/>
        <v>Abs.</v>
      </c>
      <c r="BT7" s="6" t="str">
        <f t="shared" si="38"/>
        <v>Abs.</v>
      </c>
    </row>
    <row r="8" spans="1:72" customFormat="1">
      <c r="A8" s="6">
        <v>5</v>
      </c>
      <c r="B8" s="109"/>
      <c r="C8" s="6">
        <v>5</v>
      </c>
      <c r="D8" s="171">
        <v>6</v>
      </c>
      <c r="E8" s="171">
        <v>18</v>
      </c>
      <c r="F8" s="6">
        <f t="shared" si="2"/>
        <v>6</v>
      </c>
      <c r="G8" s="6">
        <f t="shared" si="3"/>
        <v>18</v>
      </c>
      <c r="H8" s="6">
        <f t="shared" si="4"/>
        <v>24</v>
      </c>
      <c r="I8" s="6" t="str">
        <f t="shared" si="5"/>
        <v>F</v>
      </c>
      <c r="J8" s="6" t="str">
        <f t="shared" si="6"/>
        <v>F</v>
      </c>
      <c r="K8" s="145"/>
      <c r="L8" s="6">
        <v>5</v>
      </c>
      <c r="M8" s="202"/>
      <c r="N8" s="113">
        <f t="shared" si="7"/>
        <v>0</v>
      </c>
      <c r="O8" s="6">
        <f t="shared" si="8"/>
        <v>0</v>
      </c>
      <c r="P8" s="6" t="str">
        <f t="shared" si="9"/>
        <v>Abs.</v>
      </c>
      <c r="Q8" s="6" t="str">
        <f t="shared" si="10"/>
        <v>Abs.</v>
      </c>
      <c r="R8" s="117"/>
      <c r="S8" s="6">
        <v>5</v>
      </c>
      <c r="T8" s="196"/>
      <c r="U8" s="196"/>
      <c r="V8" s="6" t="str">
        <f t="shared" si="11"/>
        <v>Abs.</v>
      </c>
      <c r="W8" s="6" t="str">
        <f t="shared" si="12"/>
        <v>Abs.</v>
      </c>
      <c r="X8" s="6" t="str">
        <f t="shared" si="13"/>
        <v>Abs.</v>
      </c>
      <c r="Y8" s="6" t="str">
        <f t="shared" si="14"/>
        <v>Abs.</v>
      </c>
      <c r="Z8" s="6" t="str">
        <f t="shared" si="15"/>
        <v>Abs.</v>
      </c>
      <c r="AA8" s="6"/>
      <c r="AB8" s="6">
        <v>5</v>
      </c>
      <c r="AC8" s="196"/>
      <c r="AD8" s="196"/>
      <c r="AE8" s="6" t="str">
        <f t="shared" si="16"/>
        <v>Abs.</v>
      </c>
      <c r="AF8" s="6" t="str">
        <f t="shared" si="17"/>
        <v>Abs.</v>
      </c>
      <c r="AG8" s="6" t="str">
        <f t="shared" si="18"/>
        <v>Abs.</v>
      </c>
      <c r="AH8" s="6" t="str">
        <f t="shared" si="19"/>
        <v>Abs.</v>
      </c>
      <c r="AI8" s="6" t="str">
        <f t="shared" si="20"/>
        <v>Abs.</v>
      </c>
      <c r="AJ8" s="6"/>
      <c r="AK8" s="6">
        <v>5</v>
      </c>
      <c r="AL8" s="195"/>
      <c r="AM8" s="195"/>
      <c r="AN8" s="6" t="str">
        <f t="shared" si="21"/>
        <v>Abs.</v>
      </c>
      <c r="AO8" s="6" t="str">
        <f t="shared" si="22"/>
        <v>Abs.</v>
      </c>
      <c r="AP8" s="6" t="str">
        <f t="shared" si="23"/>
        <v>Abs.</v>
      </c>
      <c r="AQ8" s="6" t="str">
        <f t="shared" si="24"/>
        <v>Abs.</v>
      </c>
      <c r="AR8" s="6" t="str">
        <f t="shared" si="25"/>
        <v>Abs.</v>
      </c>
      <c r="AS8" s="6"/>
      <c r="AT8" s="6">
        <v>5</v>
      </c>
      <c r="AU8" s="209"/>
      <c r="AV8" s="209"/>
      <c r="AW8" s="6" t="str">
        <f t="shared" si="26"/>
        <v>Abs.</v>
      </c>
      <c r="AX8" s="6" t="str">
        <f t="shared" si="39"/>
        <v>Abs.</v>
      </c>
      <c r="AY8" s="6" t="str">
        <f t="shared" si="27"/>
        <v>Abs.</v>
      </c>
      <c r="AZ8" s="6" t="str">
        <f t="shared" si="28"/>
        <v>Abs.</v>
      </c>
      <c r="BA8" s="6" t="str">
        <f t="shared" si="29"/>
        <v>Abs.</v>
      </c>
      <c r="BB8" s="6"/>
      <c r="BC8" s="6">
        <v>5</v>
      </c>
      <c r="BD8" s="211"/>
      <c r="BE8" s="196"/>
      <c r="BF8" s="196"/>
      <c r="BG8" s="6" t="str">
        <f t="shared" si="30"/>
        <v>Abs.</v>
      </c>
      <c r="BH8" s="6" t="str">
        <f t="shared" si="31"/>
        <v>Abs.</v>
      </c>
      <c r="BI8" s="6" t="str">
        <f t="shared" si="32"/>
        <v>Abs.</v>
      </c>
      <c r="BJ8" s="6" t="str">
        <f t="shared" si="33"/>
        <v>Abs.</v>
      </c>
      <c r="BK8" s="6" t="str">
        <f t="shared" si="34"/>
        <v>Abs.</v>
      </c>
      <c r="BL8" s="6" t="str">
        <f t="shared" si="35"/>
        <v>Abs.</v>
      </c>
      <c r="BM8" s="104"/>
      <c r="BN8" t="str">
        <f t="shared" si="1"/>
        <v>অর্থনীতি</v>
      </c>
      <c r="BO8" s="87">
        <v>1</v>
      </c>
      <c r="BP8" s="152"/>
      <c r="BQ8" s="113" t="str">
        <f t="shared" ref="BQ8:BR8" si="42">IF(BP8="","Abs.",BP8)</f>
        <v>Abs.</v>
      </c>
      <c r="BR8" s="6" t="str">
        <f t="shared" si="42"/>
        <v>Abs.</v>
      </c>
      <c r="BS8" s="6" t="str">
        <f t="shared" si="37"/>
        <v>Abs.</v>
      </c>
      <c r="BT8" s="6" t="str">
        <f t="shared" si="38"/>
        <v>Abs.</v>
      </c>
    </row>
    <row r="9" spans="1:72" customFormat="1">
      <c r="A9" s="6">
        <v>6</v>
      </c>
      <c r="B9" s="109"/>
      <c r="C9" s="6">
        <v>6</v>
      </c>
      <c r="D9" s="171">
        <v>7</v>
      </c>
      <c r="E9" s="171">
        <v>8</v>
      </c>
      <c r="F9" s="6">
        <f t="shared" si="2"/>
        <v>7</v>
      </c>
      <c r="G9" s="6">
        <f t="shared" si="3"/>
        <v>8</v>
      </c>
      <c r="H9" s="6">
        <f t="shared" si="4"/>
        <v>15</v>
      </c>
      <c r="I9" s="6" t="str">
        <f t="shared" si="5"/>
        <v>F</v>
      </c>
      <c r="J9" s="6" t="str">
        <f t="shared" si="6"/>
        <v>F</v>
      </c>
      <c r="K9" s="145"/>
      <c r="L9" s="6">
        <v>6</v>
      </c>
      <c r="M9" s="202">
        <v>11</v>
      </c>
      <c r="N9" s="113">
        <f t="shared" si="7"/>
        <v>11</v>
      </c>
      <c r="O9" s="6">
        <f t="shared" si="8"/>
        <v>11</v>
      </c>
      <c r="P9" s="6" t="str">
        <f t="shared" si="9"/>
        <v>F</v>
      </c>
      <c r="Q9" s="6" t="str">
        <f t="shared" si="10"/>
        <v>F</v>
      </c>
      <c r="R9" s="117"/>
      <c r="S9" s="6">
        <v>6</v>
      </c>
      <c r="T9" s="196">
        <v>7</v>
      </c>
      <c r="U9" s="196">
        <v>0</v>
      </c>
      <c r="V9" s="6">
        <f t="shared" si="11"/>
        <v>7</v>
      </c>
      <c r="W9" s="6">
        <f t="shared" si="12"/>
        <v>0</v>
      </c>
      <c r="X9" s="6">
        <f t="shared" si="13"/>
        <v>7</v>
      </c>
      <c r="Y9" s="6" t="str">
        <f t="shared" si="14"/>
        <v>F</v>
      </c>
      <c r="Z9" s="6" t="str">
        <f t="shared" si="15"/>
        <v>F</v>
      </c>
      <c r="AA9" s="6"/>
      <c r="AB9" s="6">
        <v>6</v>
      </c>
      <c r="AC9" s="196"/>
      <c r="AD9" s="196"/>
      <c r="AE9" s="6" t="str">
        <f t="shared" si="16"/>
        <v>Abs.</v>
      </c>
      <c r="AF9" s="6" t="str">
        <f t="shared" si="17"/>
        <v>Abs.</v>
      </c>
      <c r="AG9" s="6" t="str">
        <f t="shared" si="18"/>
        <v>Abs.</v>
      </c>
      <c r="AH9" s="6" t="str">
        <f t="shared" si="19"/>
        <v>Abs.</v>
      </c>
      <c r="AI9" s="6" t="str">
        <f t="shared" si="20"/>
        <v>Abs.</v>
      </c>
      <c r="AJ9" s="6"/>
      <c r="AK9" s="6">
        <v>6</v>
      </c>
      <c r="AL9" s="195"/>
      <c r="AM9" s="195"/>
      <c r="AN9" s="6" t="str">
        <f t="shared" si="21"/>
        <v>Abs.</v>
      </c>
      <c r="AO9" s="6" t="str">
        <f t="shared" si="22"/>
        <v>Abs.</v>
      </c>
      <c r="AP9" s="6" t="str">
        <f t="shared" si="23"/>
        <v>Abs.</v>
      </c>
      <c r="AQ9" s="6" t="str">
        <f t="shared" si="24"/>
        <v>Abs.</v>
      </c>
      <c r="AR9" s="6" t="str">
        <f t="shared" si="25"/>
        <v>Abs.</v>
      </c>
      <c r="AS9" s="6"/>
      <c r="AT9" s="6">
        <v>6</v>
      </c>
      <c r="AU9" s="210"/>
      <c r="AV9" s="210"/>
      <c r="AW9" s="6" t="str">
        <f t="shared" si="26"/>
        <v>Abs.</v>
      </c>
      <c r="AX9" s="6" t="str">
        <f t="shared" si="39"/>
        <v>Abs.</v>
      </c>
      <c r="AY9" s="6" t="str">
        <f t="shared" si="27"/>
        <v>Abs.</v>
      </c>
      <c r="AZ9" s="6" t="str">
        <f t="shared" si="28"/>
        <v>Abs.</v>
      </c>
      <c r="BA9" s="6" t="str">
        <f t="shared" si="29"/>
        <v>Abs.</v>
      </c>
      <c r="BB9" s="6"/>
      <c r="BC9" s="6">
        <v>6</v>
      </c>
      <c r="BD9" s="212"/>
      <c r="BE9" s="196"/>
      <c r="BF9" s="196"/>
      <c r="BG9" s="6" t="str">
        <f t="shared" si="30"/>
        <v>Abs.</v>
      </c>
      <c r="BH9" s="6" t="str">
        <f t="shared" si="31"/>
        <v>Abs.</v>
      </c>
      <c r="BI9" s="6" t="str">
        <f t="shared" si="32"/>
        <v>Abs.</v>
      </c>
      <c r="BJ9" s="6" t="str">
        <f t="shared" si="33"/>
        <v>Abs.</v>
      </c>
      <c r="BK9" s="6" t="str">
        <f t="shared" si="34"/>
        <v>Abs.</v>
      </c>
      <c r="BL9" s="6" t="str">
        <f t="shared" si="35"/>
        <v>Abs.</v>
      </c>
      <c r="BM9" s="104"/>
      <c r="BN9" t="str">
        <f t="shared" si="1"/>
        <v>অর্থনীতি</v>
      </c>
      <c r="BO9" s="87">
        <v>1</v>
      </c>
      <c r="BP9" s="152"/>
      <c r="BQ9" s="113" t="str">
        <f t="shared" ref="BQ9:BR9" si="43">IF(BP9="","Abs.",BP9)</f>
        <v>Abs.</v>
      </c>
      <c r="BR9" s="6" t="str">
        <f t="shared" si="43"/>
        <v>Abs.</v>
      </c>
      <c r="BS9" s="6" t="str">
        <f t="shared" si="37"/>
        <v>Abs.</v>
      </c>
      <c r="BT9" s="6" t="str">
        <f t="shared" si="38"/>
        <v>Abs.</v>
      </c>
    </row>
    <row r="10" spans="1:72" customFormat="1">
      <c r="A10" s="6"/>
      <c r="B10" s="6"/>
      <c r="C10" s="6"/>
      <c r="D10" s="112"/>
      <c r="E10" s="112"/>
      <c r="F10" s="6" t="str">
        <f t="shared" si="2"/>
        <v>Abs.</v>
      </c>
      <c r="G10" s="6" t="str">
        <f t="shared" si="3"/>
        <v>Abs.</v>
      </c>
      <c r="H10" s="6" t="str">
        <f t="shared" si="4"/>
        <v>Abs.</v>
      </c>
      <c r="I10" s="6" t="str">
        <f t="shared" si="5"/>
        <v>Abs.</v>
      </c>
      <c r="J10" s="6" t="str">
        <f t="shared" si="6"/>
        <v>Abs.</v>
      </c>
      <c r="K10" s="145"/>
      <c r="L10" s="6"/>
      <c r="M10" s="128"/>
      <c r="N10" s="113"/>
      <c r="O10" s="6" t="str">
        <f t="shared" si="8"/>
        <v>Abs.</v>
      </c>
      <c r="P10" s="6" t="str">
        <f t="shared" si="9"/>
        <v>Abs.</v>
      </c>
      <c r="Q10" s="6" t="str">
        <f t="shared" si="10"/>
        <v>Abs.</v>
      </c>
      <c r="R10" s="117"/>
      <c r="S10" s="6"/>
      <c r="T10" s="128"/>
      <c r="U10" s="128"/>
      <c r="V10" s="6" t="str">
        <f t="shared" si="11"/>
        <v>Abs.</v>
      </c>
      <c r="W10" s="6" t="str">
        <f t="shared" si="12"/>
        <v>Abs.</v>
      </c>
      <c r="X10" s="6" t="str">
        <f t="shared" si="13"/>
        <v>Abs.</v>
      </c>
      <c r="Y10" s="6" t="str">
        <f t="shared" si="14"/>
        <v>Abs.</v>
      </c>
      <c r="Z10" s="6" t="str">
        <f t="shared" si="15"/>
        <v>Abs.</v>
      </c>
      <c r="AA10" s="6"/>
      <c r="AB10" s="6"/>
      <c r="AC10" s="128"/>
      <c r="AD10" s="128"/>
      <c r="AE10" s="6" t="str">
        <f t="shared" si="16"/>
        <v>Abs.</v>
      </c>
      <c r="AF10" s="6" t="str">
        <f t="shared" si="17"/>
        <v>Abs.</v>
      </c>
      <c r="AG10" s="6" t="str">
        <f t="shared" si="18"/>
        <v>Abs.</v>
      </c>
      <c r="AH10" s="6" t="str">
        <f t="shared" si="19"/>
        <v>Abs.</v>
      </c>
      <c r="AI10" s="6" t="str">
        <f t="shared" si="20"/>
        <v>Abs.</v>
      </c>
      <c r="AJ10" s="6"/>
      <c r="AK10" s="6"/>
      <c r="AL10" s="5"/>
      <c r="AM10" s="5"/>
      <c r="AN10" s="6" t="str">
        <f t="shared" si="21"/>
        <v>Abs.</v>
      </c>
      <c r="AO10" s="6" t="str">
        <f t="shared" si="22"/>
        <v>Abs.</v>
      </c>
      <c r="AP10" s="6" t="str">
        <f t="shared" si="23"/>
        <v>Abs.</v>
      </c>
      <c r="AQ10" s="6" t="str">
        <f t="shared" si="24"/>
        <v>Abs.</v>
      </c>
      <c r="AR10" s="6" t="str">
        <f t="shared" si="25"/>
        <v>Abs.</v>
      </c>
      <c r="AS10" s="6"/>
      <c r="AT10" s="6"/>
      <c r="AU10" s="128"/>
      <c r="AV10" s="128"/>
      <c r="AW10" s="6" t="str">
        <f t="shared" si="26"/>
        <v>Abs.</v>
      </c>
      <c r="AX10" s="6" t="str">
        <f t="shared" si="39"/>
        <v>Abs.</v>
      </c>
      <c r="AY10" s="6" t="str">
        <f t="shared" si="27"/>
        <v>Abs.</v>
      </c>
      <c r="AZ10" s="6" t="str">
        <f t="shared" si="28"/>
        <v>Abs.</v>
      </c>
      <c r="BA10" s="6" t="str">
        <f t="shared" si="29"/>
        <v>Abs.</v>
      </c>
      <c r="BB10" s="6"/>
      <c r="BC10" s="6"/>
      <c r="BD10" s="128"/>
      <c r="BE10" s="128"/>
      <c r="BF10" s="128"/>
      <c r="BG10" s="6" t="str">
        <f t="shared" si="30"/>
        <v>Abs.</v>
      </c>
      <c r="BH10" s="6" t="str">
        <f t="shared" si="31"/>
        <v>Abs.</v>
      </c>
      <c r="BI10" s="6" t="str">
        <f t="shared" si="32"/>
        <v>Abs.</v>
      </c>
      <c r="BJ10" s="6" t="str">
        <f t="shared" si="33"/>
        <v>Abs.</v>
      </c>
      <c r="BK10" s="6" t="str">
        <f t="shared" si="34"/>
        <v>Abs.</v>
      </c>
      <c r="BL10" s="6" t="str">
        <f t="shared" si="35"/>
        <v>Abs.</v>
      </c>
      <c r="BM10" s="104"/>
      <c r="BN10" t="str">
        <f t="shared" si="1"/>
        <v>অর্থনীতি</v>
      </c>
      <c r="BO10" s="87">
        <v>1</v>
      </c>
      <c r="BP10" s="152"/>
      <c r="BQ10" s="113" t="str">
        <f t="shared" ref="BQ10:BR10" si="44">IF(BP10="","Abs.",BP10)</f>
        <v>Abs.</v>
      </c>
      <c r="BR10" s="6" t="str">
        <f t="shared" si="44"/>
        <v>Abs.</v>
      </c>
      <c r="BS10" s="6" t="str">
        <f t="shared" si="37"/>
        <v>Abs.</v>
      </c>
      <c r="BT10" s="6" t="str">
        <f t="shared" si="38"/>
        <v>Abs.</v>
      </c>
    </row>
    <row r="11" spans="1:72">
      <c r="A11" s="104"/>
      <c r="B11" s="104"/>
      <c r="C11" s="104"/>
      <c r="D11" s="144"/>
      <c r="E11" s="144"/>
      <c r="F11" s="104"/>
      <c r="G11" s="104"/>
      <c r="H11" s="104"/>
      <c r="I11" s="104"/>
      <c r="J11" s="104"/>
      <c r="K11" s="104"/>
      <c r="M11" s="97"/>
      <c r="N11" s="104"/>
      <c r="O11" s="104"/>
      <c r="P11" s="104"/>
      <c r="Q11" s="104"/>
      <c r="R11" s="104"/>
      <c r="T11" s="97"/>
      <c r="U11" s="97"/>
      <c r="V11" s="104"/>
      <c r="W11" s="104"/>
      <c r="X11" s="104"/>
      <c r="Y11" s="104"/>
      <c r="Z11" s="104"/>
      <c r="AA11" s="104"/>
      <c r="AB11" s="104"/>
      <c r="AC11" s="144"/>
      <c r="AD11" s="144"/>
      <c r="AE11" s="104"/>
      <c r="AF11" s="104"/>
      <c r="AG11" s="104"/>
      <c r="AH11" s="104"/>
      <c r="AI11" s="104"/>
      <c r="AJ11" s="104"/>
      <c r="AK11" s="104"/>
      <c r="AL11" s="97"/>
      <c r="AM11" s="97"/>
      <c r="AN11" s="104"/>
      <c r="AO11" s="104"/>
      <c r="AP11" s="104"/>
      <c r="AQ11" s="104"/>
      <c r="AR11" s="104"/>
      <c r="AS11" s="104"/>
      <c r="AT11" s="104"/>
      <c r="AU11" s="83"/>
      <c r="AV11" s="150"/>
      <c r="AW11" s="104"/>
      <c r="AX11" s="104"/>
      <c r="AY11" s="104"/>
      <c r="AZ11" s="104"/>
      <c r="BA11" s="104"/>
      <c r="BB11" s="104"/>
      <c r="BC11" s="104"/>
      <c r="BD11" s="150"/>
      <c r="BE11" s="144"/>
      <c r="BF11" s="144"/>
      <c r="BG11" s="104"/>
      <c r="BH11" s="104"/>
      <c r="BI11" s="104"/>
      <c r="BJ11" s="104"/>
      <c r="BK11" s="104"/>
      <c r="BL11" s="104"/>
      <c r="BM11" s="104"/>
      <c r="BO11" s="153"/>
      <c r="BP11" s="104"/>
      <c r="BQ11" s="104"/>
    </row>
    <row r="12" spans="1:72">
      <c r="A12" s="104"/>
      <c r="B12" s="104"/>
      <c r="C12" s="104"/>
      <c r="D12" s="144"/>
      <c r="E12" s="144"/>
      <c r="F12" s="50"/>
      <c r="G12" s="104"/>
      <c r="H12" s="104"/>
      <c r="I12" s="104"/>
      <c r="J12" s="104"/>
      <c r="K12" s="104"/>
      <c r="M12" s="97"/>
      <c r="N12" s="104"/>
      <c r="O12" s="104"/>
      <c r="P12" s="104"/>
      <c r="Q12" s="104"/>
      <c r="R12" s="104"/>
      <c r="T12" s="97"/>
      <c r="U12" s="97"/>
      <c r="V12" s="104"/>
      <c r="W12" s="104"/>
      <c r="X12" s="104"/>
      <c r="Y12" s="104"/>
      <c r="Z12" s="104"/>
      <c r="AA12" s="104"/>
      <c r="AB12" s="104"/>
      <c r="AC12" s="144"/>
      <c r="AD12" s="144"/>
      <c r="AE12" s="104"/>
      <c r="AF12" s="104"/>
      <c r="AG12" s="104"/>
      <c r="AH12" s="104"/>
      <c r="AI12" s="104"/>
      <c r="AJ12" s="104"/>
      <c r="AK12" s="104"/>
      <c r="AL12" s="97"/>
      <c r="AM12" s="97"/>
      <c r="AN12" s="104"/>
      <c r="AO12" s="104"/>
      <c r="AP12" s="104"/>
      <c r="AQ12" s="104"/>
      <c r="AR12" s="104"/>
      <c r="AS12" s="104"/>
      <c r="AT12" s="104"/>
      <c r="AU12" s="83"/>
      <c r="AV12" s="150"/>
      <c r="AW12" s="104"/>
      <c r="AX12" s="104"/>
      <c r="AY12" s="104"/>
      <c r="AZ12" s="104"/>
      <c r="BA12" s="104"/>
      <c r="BB12" s="104"/>
      <c r="BC12" s="104"/>
      <c r="BD12" s="150"/>
      <c r="BE12" s="144"/>
      <c r="BF12" s="144"/>
      <c r="BG12" s="104"/>
      <c r="BH12" s="104"/>
      <c r="BI12" s="104"/>
      <c r="BJ12" s="104"/>
      <c r="BK12" s="104"/>
      <c r="BL12" s="104"/>
      <c r="BM12" s="104"/>
      <c r="BO12" s="153"/>
      <c r="BP12" s="104"/>
      <c r="BQ12" s="104"/>
    </row>
    <row r="13" spans="1:72">
      <c r="A13" s="104"/>
      <c r="B13" s="104"/>
      <c r="C13" s="104"/>
      <c r="D13" s="144"/>
      <c r="E13" s="144"/>
      <c r="F13" s="104"/>
      <c r="G13" s="104"/>
      <c r="H13" s="104"/>
      <c r="I13" s="104"/>
      <c r="J13" s="104"/>
      <c r="K13" s="104"/>
      <c r="M13" s="97"/>
      <c r="N13" s="104"/>
      <c r="O13" s="104"/>
      <c r="P13" s="104"/>
      <c r="Q13" s="104"/>
      <c r="R13" s="104"/>
      <c r="T13" s="97"/>
      <c r="U13" s="97"/>
      <c r="V13" s="104"/>
      <c r="W13" s="104"/>
      <c r="X13" s="104"/>
      <c r="Y13" s="104"/>
      <c r="Z13" s="104"/>
      <c r="AA13" s="104"/>
      <c r="AB13" s="104"/>
      <c r="AC13" s="144"/>
      <c r="AD13" s="144"/>
      <c r="AE13" s="104"/>
      <c r="AF13" s="104"/>
      <c r="AG13" s="104"/>
      <c r="AH13" s="104"/>
      <c r="AI13" s="104"/>
      <c r="AJ13" s="104"/>
      <c r="AK13" s="104"/>
      <c r="AL13" s="97"/>
      <c r="AM13" s="97"/>
      <c r="AN13" s="104"/>
      <c r="AO13" s="104"/>
      <c r="AP13" s="104"/>
      <c r="AQ13" s="104"/>
      <c r="AR13" s="104"/>
      <c r="AS13" s="104"/>
      <c r="AT13" s="104"/>
      <c r="AU13" s="83"/>
      <c r="AV13" s="150"/>
      <c r="AW13" s="104"/>
      <c r="AX13" s="104"/>
      <c r="AY13" s="104"/>
      <c r="AZ13" s="104"/>
      <c r="BA13" s="104"/>
      <c r="BB13" s="104"/>
      <c r="BC13" s="104"/>
      <c r="BD13" s="150"/>
      <c r="BE13" s="144"/>
      <c r="BF13" s="144"/>
      <c r="BG13" s="104"/>
      <c r="BH13" s="104"/>
      <c r="BI13" s="104"/>
      <c r="BJ13" s="104"/>
      <c r="BK13" s="104"/>
      <c r="BL13" s="104"/>
      <c r="BM13" s="104"/>
      <c r="BO13" s="153"/>
      <c r="BP13" s="104"/>
      <c r="BQ13" s="104"/>
    </row>
    <row r="14" spans="1:72">
      <c r="A14" s="104"/>
      <c r="B14" s="104"/>
      <c r="C14" s="104"/>
      <c r="D14" s="144"/>
      <c r="E14" s="144"/>
      <c r="F14" s="104"/>
      <c r="G14" s="104"/>
      <c r="H14" s="104"/>
      <c r="I14" s="104"/>
      <c r="J14" s="104"/>
      <c r="K14" s="104"/>
      <c r="M14" s="97"/>
      <c r="N14" s="104"/>
      <c r="O14" s="104"/>
      <c r="P14" s="104"/>
      <c r="Q14" s="104"/>
      <c r="R14" s="104"/>
      <c r="V14" s="104"/>
      <c r="W14" s="104"/>
      <c r="X14" s="104"/>
      <c r="Y14" s="104"/>
      <c r="Z14" s="104"/>
      <c r="AA14" s="104"/>
      <c r="AB14" s="104"/>
      <c r="AE14" s="104"/>
      <c r="AF14" s="104"/>
      <c r="AG14" s="104"/>
      <c r="AH14" s="104"/>
      <c r="AI14" s="104"/>
      <c r="AJ14" s="104"/>
      <c r="AK14" s="104"/>
      <c r="AL14" s="97"/>
      <c r="AM14" s="97"/>
      <c r="AN14" s="104"/>
      <c r="AO14" s="104"/>
      <c r="AP14" s="104"/>
      <c r="AQ14" s="104"/>
      <c r="AR14" s="104"/>
      <c r="AS14" s="104"/>
      <c r="AT14" s="104"/>
      <c r="AW14" s="104"/>
      <c r="AX14" s="104"/>
      <c r="AY14" s="104"/>
      <c r="AZ14" s="104"/>
      <c r="BA14" s="104"/>
      <c r="BB14" s="104"/>
      <c r="BC14" s="104"/>
      <c r="BD14" s="83"/>
      <c r="BE14" s="150"/>
      <c r="BF14" s="150"/>
      <c r="BG14" s="104"/>
      <c r="BH14" s="104"/>
      <c r="BI14" s="104"/>
      <c r="BJ14" s="104"/>
      <c r="BK14" s="104"/>
      <c r="BL14" s="104"/>
      <c r="BM14" s="104"/>
      <c r="BO14" s="153"/>
      <c r="BP14" s="104"/>
      <c r="BQ14" s="104"/>
    </row>
    <row r="15" spans="1:72">
      <c r="A15" s="104"/>
      <c r="B15" s="104"/>
      <c r="C15" s="104"/>
      <c r="D15" s="144"/>
      <c r="E15" s="144"/>
      <c r="F15" s="104"/>
      <c r="G15" s="104"/>
      <c r="H15" s="104"/>
      <c r="I15" s="104"/>
      <c r="J15" s="104"/>
      <c r="K15" s="104"/>
      <c r="N15" s="104"/>
      <c r="O15" s="104"/>
      <c r="P15" s="104"/>
      <c r="Q15" s="104"/>
      <c r="R15" s="104"/>
      <c r="V15" s="104"/>
      <c r="W15" s="104"/>
      <c r="X15" s="104"/>
      <c r="Y15" s="104"/>
      <c r="Z15" s="104"/>
      <c r="AA15" s="104"/>
      <c r="AB15" s="104"/>
      <c r="AE15" s="104"/>
      <c r="AF15" s="104"/>
      <c r="AG15" s="104"/>
      <c r="AH15" s="104"/>
      <c r="AI15" s="104"/>
      <c r="AJ15" s="104"/>
      <c r="AK15" s="104"/>
      <c r="AN15" s="104"/>
      <c r="AO15" s="104"/>
      <c r="AP15" s="104"/>
      <c r="AQ15" s="104"/>
      <c r="AR15" s="104"/>
      <c r="AS15" s="104"/>
      <c r="AT15" s="104"/>
      <c r="AW15" s="104"/>
      <c r="AX15" s="104"/>
      <c r="AY15" s="104"/>
      <c r="AZ15" s="104"/>
      <c r="BA15" s="104"/>
      <c r="BB15" s="104"/>
      <c r="BC15" s="104"/>
      <c r="BD15" s="83"/>
      <c r="BE15" s="150"/>
      <c r="BF15" s="150"/>
      <c r="BG15" s="104"/>
      <c r="BH15" s="104"/>
      <c r="BI15" s="104"/>
      <c r="BJ15" s="104"/>
      <c r="BK15" s="104"/>
      <c r="BL15" s="104"/>
      <c r="BM15" s="104"/>
      <c r="BO15" s="153"/>
      <c r="BP15" s="104"/>
      <c r="BQ15" s="104"/>
    </row>
    <row r="16" spans="1:72" s="87" customFormat="1">
      <c r="A16" s="50"/>
      <c r="B16" s="50"/>
      <c r="C16" s="50"/>
      <c r="F16" s="50"/>
      <c r="G16" s="50"/>
      <c r="H16" s="50"/>
      <c r="I16" s="50"/>
      <c r="J16" s="50"/>
      <c r="K16" s="50"/>
      <c r="L16" s="50"/>
      <c r="N16" s="50"/>
      <c r="O16" s="50"/>
      <c r="P16" s="50"/>
      <c r="Q16" s="50"/>
      <c r="R16" s="50"/>
      <c r="S16" s="50"/>
      <c r="V16" s="50"/>
      <c r="W16" s="50"/>
      <c r="X16" s="50"/>
      <c r="Y16" s="50"/>
      <c r="Z16" s="50"/>
      <c r="AA16" s="50"/>
      <c r="AB16" s="50"/>
      <c r="AE16" s="50"/>
      <c r="AF16" s="50"/>
      <c r="AG16" s="50"/>
      <c r="AH16" s="50"/>
      <c r="AI16" s="50"/>
      <c r="AJ16" s="50"/>
      <c r="AK16" s="50"/>
      <c r="AN16" s="50"/>
      <c r="AO16" s="50"/>
      <c r="AP16" s="50"/>
      <c r="AQ16" s="50"/>
      <c r="AR16" s="50"/>
      <c r="AS16" s="50"/>
      <c r="AT16" s="50"/>
      <c r="AW16" s="50"/>
      <c r="AX16" s="50"/>
      <c r="AY16" s="50"/>
      <c r="AZ16" s="50"/>
      <c r="BA16" s="50"/>
      <c r="BB16" s="50"/>
      <c r="BC16" s="50"/>
      <c r="BD16" s="83"/>
      <c r="BE16" s="151"/>
      <c r="BF16" s="151"/>
      <c r="BG16" s="50"/>
      <c r="BH16" s="50"/>
      <c r="BI16" s="50"/>
      <c r="BJ16" s="50"/>
      <c r="BK16" s="50"/>
      <c r="BL16" s="50"/>
      <c r="BM16" s="50"/>
      <c r="BO16" s="154"/>
      <c r="BP16" s="50"/>
      <c r="BQ16" s="50"/>
    </row>
    <row r="17" spans="1:69" s="87" customFormat="1">
      <c r="A17" s="50"/>
      <c r="B17" s="50"/>
      <c r="C17" s="50"/>
      <c r="F17" s="50"/>
      <c r="G17" s="50"/>
      <c r="H17" s="50"/>
      <c r="I17" s="50"/>
      <c r="J17" s="50"/>
      <c r="K17" s="50"/>
      <c r="L17" s="50"/>
      <c r="N17" s="50"/>
      <c r="O17" s="50"/>
      <c r="P17" s="50"/>
      <c r="Q17" s="50"/>
      <c r="R17" s="50"/>
      <c r="S17" s="50"/>
      <c r="V17" s="50"/>
      <c r="W17" s="50"/>
      <c r="X17" s="50"/>
      <c r="Y17" s="50"/>
      <c r="Z17" s="50"/>
      <c r="AA17" s="50"/>
      <c r="AB17" s="50"/>
      <c r="AE17" s="50"/>
      <c r="AF17" s="50"/>
      <c r="AG17" s="50"/>
      <c r="AH17" s="50"/>
      <c r="AI17" s="50"/>
      <c r="AJ17" s="50"/>
      <c r="AK17" s="50"/>
      <c r="AN17" s="50"/>
      <c r="AO17" s="50"/>
      <c r="AP17" s="50"/>
      <c r="AQ17" s="50"/>
      <c r="AR17" s="50"/>
      <c r="AS17" s="50"/>
      <c r="AT17" s="50"/>
      <c r="AW17" s="50"/>
      <c r="AX17" s="50"/>
      <c r="AY17" s="50"/>
      <c r="AZ17" s="50"/>
      <c r="BA17" s="50"/>
      <c r="BB17" s="50"/>
      <c r="BC17" s="50"/>
      <c r="BD17" s="83"/>
      <c r="BE17" s="151"/>
      <c r="BF17" s="151"/>
      <c r="BG17" s="50"/>
      <c r="BH17" s="50"/>
      <c r="BI17" s="50"/>
      <c r="BJ17" s="50"/>
      <c r="BK17" s="50"/>
      <c r="BL17" s="50"/>
      <c r="BM17" s="50"/>
      <c r="BN17" s="87">
        <v>1</v>
      </c>
      <c r="BO17" s="154"/>
      <c r="BP17" s="50"/>
      <c r="BQ17" s="50"/>
    </row>
    <row r="18" spans="1:69" s="87" customFormat="1">
      <c r="A18" s="50"/>
      <c r="B18" s="50"/>
      <c r="C18" s="50"/>
      <c r="F18" s="50"/>
      <c r="G18" s="50"/>
      <c r="H18" s="50"/>
      <c r="I18" s="50"/>
      <c r="J18" s="50"/>
      <c r="K18" s="50"/>
      <c r="L18" s="50"/>
      <c r="N18" s="50"/>
      <c r="O18" s="50"/>
      <c r="P18" s="50"/>
      <c r="Q18" s="50"/>
      <c r="R18" s="50"/>
      <c r="S18" s="50"/>
      <c r="V18" s="50"/>
      <c r="W18" s="50"/>
      <c r="X18" s="50"/>
      <c r="Y18" s="50"/>
      <c r="Z18" s="50"/>
      <c r="AA18" s="50"/>
      <c r="AB18" s="50"/>
      <c r="AE18" s="50"/>
      <c r="AF18" s="50"/>
      <c r="AG18" s="50"/>
      <c r="AH18" s="50"/>
      <c r="AI18" s="50"/>
      <c r="AJ18" s="50"/>
      <c r="AK18" s="50"/>
      <c r="AN18" s="50"/>
      <c r="AO18" s="50"/>
      <c r="AP18" s="50"/>
      <c r="AQ18" s="50"/>
      <c r="AR18" s="50"/>
      <c r="AS18" s="50"/>
      <c r="AT18" s="50"/>
      <c r="AW18" s="50"/>
      <c r="AX18" s="50"/>
      <c r="AY18" s="50"/>
      <c r="AZ18" s="50"/>
      <c r="BA18" s="50"/>
      <c r="BB18" s="50"/>
      <c r="BC18" s="50"/>
      <c r="BD18" s="83"/>
      <c r="BE18" s="151"/>
      <c r="BF18" s="151"/>
      <c r="BG18" s="50"/>
      <c r="BH18" s="50"/>
      <c r="BI18" s="50"/>
      <c r="BJ18" s="50"/>
      <c r="BK18" s="50"/>
      <c r="BL18" s="50"/>
      <c r="BM18" s="50"/>
      <c r="BO18" s="154"/>
      <c r="BP18" s="50"/>
      <c r="BQ18" s="50"/>
    </row>
    <row r="19" spans="1:69" s="87" customFormat="1">
      <c r="A19" s="50"/>
      <c r="B19" s="50"/>
      <c r="C19" s="50"/>
      <c r="F19" s="50"/>
      <c r="G19" s="50"/>
      <c r="H19" s="50"/>
      <c r="I19" s="50"/>
      <c r="J19" s="50"/>
      <c r="K19" s="50"/>
      <c r="L19" s="50"/>
      <c r="N19" s="50"/>
      <c r="O19" s="50"/>
      <c r="P19" s="50"/>
      <c r="Q19" s="50"/>
      <c r="R19" s="50"/>
      <c r="S19" s="50"/>
      <c r="V19" s="50"/>
      <c r="W19" s="50"/>
      <c r="X19" s="50"/>
      <c r="Y19" s="50"/>
      <c r="Z19" s="50"/>
      <c r="AA19" s="50"/>
      <c r="AB19" s="50"/>
      <c r="AE19" s="50"/>
      <c r="AF19" s="50"/>
      <c r="AG19" s="50"/>
      <c r="AH19" s="50"/>
      <c r="AI19" s="50"/>
      <c r="AJ19" s="50"/>
      <c r="AK19" s="50"/>
      <c r="AN19" s="50"/>
      <c r="AO19" s="50"/>
      <c r="AP19" s="50"/>
      <c r="AQ19" s="50"/>
      <c r="AR19" s="50"/>
      <c r="AS19" s="50"/>
      <c r="AT19" s="50"/>
      <c r="AW19" s="50"/>
      <c r="AX19" s="50"/>
      <c r="AY19" s="50"/>
      <c r="AZ19" s="50"/>
      <c r="BA19" s="50"/>
      <c r="BB19" s="50"/>
      <c r="BC19" s="50"/>
      <c r="BD19" s="83"/>
      <c r="BE19" s="151"/>
      <c r="BF19" s="151"/>
      <c r="BG19" s="50"/>
      <c r="BH19" s="50"/>
      <c r="BI19" s="50"/>
      <c r="BJ19" s="50"/>
      <c r="BK19" s="50"/>
      <c r="BL19" s="50"/>
      <c r="BM19" s="50"/>
      <c r="BO19" s="154"/>
      <c r="BP19" s="50"/>
      <c r="BQ19" s="50"/>
    </row>
    <row r="20" spans="1:69" s="87" customFormat="1">
      <c r="A20" s="50"/>
      <c r="B20" s="50"/>
      <c r="C20" s="50"/>
      <c r="F20" s="50"/>
      <c r="G20" s="50"/>
      <c r="H20" s="50"/>
      <c r="I20" s="50"/>
      <c r="J20" s="50"/>
      <c r="K20" s="50"/>
      <c r="L20" s="50"/>
      <c r="N20" s="50"/>
      <c r="O20" s="50"/>
      <c r="P20" s="50"/>
      <c r="Q20" s="50"/>
      <c r="R20" s="50"/>
      <c r="S20" s="50"/>
      <c r="V20" s="50"/>
      <c r="W20" s="50"/>
      <c r="X20" s="50"/>
      <c r="Y20" s="50"/>
      <c r="Z20" s="50"/>
      <c r="AA20" s="50"/>
      <c r="AB20" s="50"/>
      <c r="AE20" s="50"/>
      <c r="AF20" s="50"/>
      <c r="AG20" s="50"/>
      <c r="AH20" s="50"/>
      <c r="AI20" s="50"/>
      <c r="AJ20" s="50"/>
      <c r="AK20" s="50"/>
      <c r="AN20" s="50"/>
      <c r="AO20" s="50"/>
      <c r="AP20" s="50"/>
      <c r="AQ20" s="50"/>
      <c r="AR20" s="50"/>
      <c r="AS20" s="50"/>
      <c r="AT20" s="50"/>
      <c r="AW20" s="50"/>
      <c r="AX20" s="50"/>
      <c r="AY20" s="50"/>
      <c r="AZ20" s="50"/>
      <c r="BA20" s="50"/>
      <c r="BB20" s="50"/>
      <c r="BC20" s="50"/>
      <c r="BD20" s="83"/>
      <c r="BE20" s="151"/>
      <c r="BF20" s="151"/>
      <c r="BG20" s="50"/>
      <c r="BH20" s="50"/>
      <c r="BI20" s="50"/>
      <c r="BJ20" s="50"/>
      <c r="BK20" s="50"/>
      <c r="BL20" s="50"/>
      <c r="BM20" s="50"/>
      <c r="BO20" s="154"/>
      <c r="BP20" s="50"/>
      <c r="BQ20" s="50"/>
    </row>
    <row r="21" spans="1:69" s="87" customFormat="1">
      <c r="A21" s="50"/>
      <c r="B21" s="50"/>
      <c r="C21" s="50"/>
      <c r="F21" s="50"/>
      <c r="G21" s="50"/>
      <c r="H21" s="50"/>
      <c r="I21" s="50"/>
      <c r="J21" s="50"/>
      <c r="K21" s="50"/>
      <c r="L21" s="50"/>
      <c r="N21" s="50"/>
      <c r="O21" s="50"/>
      <c r="P21" s="50"/>
      <c r="Q21" s="50"/>
      <c r="R21" s="50"/>
      <c r="S21" s="50"/>
      <c r="V21" s="50"/>
      <c r="W21" s="50"/>
      <c r="X21" s="50"/>
      <c r="Y21" s="50"/>
      <c r="Z21" s="50"/>
      <c r="AA21" s="50"/>
      <c r="AB21" s="50"/>
      <c r="AE21" s="50"/>
      <c r="AF21" s="50"/>
      <c r="AG21" s="50"/>
      <c r="AH21" s="50"/>
      <c r="AI21" s="50"/>
      <c r="AJ21" s="50"/>
      <c r="AK21" s="50"/>
      <c r="AN21" s="50"/>
      <c r="AO21" s="50"/>
      <c r="AP21" s="50"/>
      <c r="AQ21" s="50"/>
      <c r="AR21" s="50"/>
      <c r="AS21" s="50"/>
      <c r="AT21" s="50"/>
      <c r="AW21" s="50"/>
      <c r="AX21" s="50"/>
      <c r="AY21" s="50"/>
      <c r="AZ21" s="50"/>
      <c r="BA21" s="50"/>
      <c r="BB21" s="50"/>
      <c r="BC21" s="50"/>
      <c r="BD21" s="83"/>
      <c r="BE21" s="151"/>
      <c r="BF21" s="151"/>
      <c r="BG21" s="50"/>
      <c r="BH21" s="50"/>
      <c r="BI21" s="50"/>
      <c r="BJ21" s="50"/>
      <c r="BK21" s="50"/>
      <c r="BL21" s="50"/>
      <c r="BM21" s="50"/>
      <c r="BO21" s="154"/>
      <c r="BP21" s="50"/>
      <c r="BQ21" s="50"/>
    </row>
    <row r="22" spans="1:69" s="87" customFormat="1">
      <c r="A22" s="50"/>
      <c r="B22" s="50"/>
      <c r="C22" s="50"/>
      <c r="F22" s="50"/>
      <c r="G22" s="50"/>
      <c r="H22" s="50"/>
      <c r="I22" s="50"/>
      <c r="J22" s="50"/>
      <c r="K22" s="50"/>
      <c r="L22" s="50"/>
      <c r="N22" s="50"/>
      <c r="O22" s="50"/>
      <c r="P22" s="50"/>
      <c r="Q22" s="50"/>
      <c r="R22" s="50"/>
      <c r="S22" s="50"/>
      <c r="V22" s="50"/>
      <c r="W22" s="50"/>
      <c r="X22" s="50"/>
      <c r="Y22" s="50"/>
      <c r="Z22" s="50"/>
      <c r="AA22" s="50"/>
      <c r="AB22" s="50"/>
      <c r="AE22" s="50"/>
      <c r="AF22" s="50"/>
      <c r="AG22" s="50"/>
      <c r="AH22" s="50"/>
      <c r="AI22" s="50"/>
      <c r="AJ22" s="50"/>
      <c r="AK22" s="50"/>
      <c r="AN22" s="50"/>
      <c r="AO22" s="50"/>
      <c r="AP22" s="50"/>
      <c r="AQ22" s="50"/>
      <c r="AR22" s="50"/>
      <c r="AS22" s="50"/>
      <c r="AT22" s="50"/>
      <c r="AW22" s="50"/>
      <c r="AX22" s="50"/>
      <c r="AY22" s="50"/>
      <c r="AZ22" s="50"/>
      <c r="BA22" s="50"/>
      <c r="BB22" s="50"/>
      <c r="BC22" s="50"/>
      <c r="BD22" s="83"/>
      <c r="BE22" s="151"/>
      <c r="BF22" s="151"/>
      <c r="BG22" s="50"/>
      <c r="BH22" s="50"/>
      <c r="BI22" s="50"/>
      <c r="BJ22" s="50"/>
      <c r="BK22" s="50"/>
      <c r="BL22" s="50"/>
      <c r="BM22" s="50"/>
      <c r="BO22" s="154"/>
      <c r="BP22" s="50"/>
      <c r="BQ22" s="50"/>
    </row>
    <row r="23" spans="1:69" s="87" customFormat="1">
      <c r="A23" s="50"/>
      <c r="B23" s="50"/>
      <c r="C23" s="50"/>
      <c r="F23" s="50"/>
      <c r="G23" s="50"/>
      <c r="H23" s="50"/>
      <c r="I23" s="50"/>
      <c r="J23" s="50"/>
      <c r="K23" s="50"/>
      <c r="L23" s="50"/>
      <c r="N23" s="50"/>
      <c r="O23" s="50"/>
      <c r="P23" s="50"/>
      <c r="Q23" s="50"/>
      <c r="R23" s="50"/>
      <c r="S23" s="50"/>
      <c r="V23" s="50"/>
      <c r="W23" s="50"/>
      <c r="X23" s="50"/>
      <c r="Y23" s="50"/>
      <c r="Z23" s="50"/>
      <c r="AA23" s="50"/>
      <c r="AB23" s="50"/>
      <c r="AE23" s="50"/>
      <c r="AF23" s="50"/>
      <c r="AG23" s="50"/>
      <c r="AH23" s="50"/>
      <c r="AI23" s="50"/>
      <c r="AJ23" s="50"/>
      <c r="AK23" s="50"/>
      <c r="AN23" s="50"/>
      <c r="AO23" s="50"/>
      <c r="AP23" s="50"/>
      <c r="AQ23" s="50"/>
      <c r="AR23" s="50"/>
      <c r="AS23" s="50"/>
      <c r="AT23" s="50"/>
      <c r="AW23" s="50"/>
      <c r="AX23" s="50"/>
      <c r="AY23" s="50"/>
      <c r="AZ23" s="50"/>
      <c r="BA23" s="50"/>
      <c r="BB23" s="50"/>
      <c r="BC23" s="50"/>
      <c r="BD23" s="83"/>
      <c r="BE23" s="151"/>
      <c r="BF23" s="151"/>
      <c r="BG23" s="50"/>
      <c r="BH23" s="50"/>
      <c r="BI23" s="50"/>
      <c r="BJ23" s="50"/>
      <c r="BK23" s="50"/>
      <c r="BL23" s="50"/>
      <c r="BM23" s="50"/>
      <c r="BO23" s="154"/>
      <c r="BP23" s="50"/>
      <c r="BQ23" s="50"/>
    </row>
    <row r="24" spans="1:69" s="87" customForma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83"/>
      <c r="BE24" s="151"/>
      <c r="BF24" s="151"/>
      <c r="BG24" s="50"/>
      <c r="BH24" s="50"/>
      <c r="BI24" s="50"/>
      <c r="BJ24" s="50"/>
      <c r="BK24" s="50"/>
      <c r="BL24" s="50"/>
      <c r="BM24" s="50"/>
      <c r="BO24" s="154"/>
      <c r="BP24" s="50"/>
      <c r="BQ24" s="50"/>
    </row>
    <row r="25" spans="1:69" s="87" customForma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83"/>
      <c r="BE25" s="151"/>
      <c r="BF25" s="151"/>
      <c r="BG25" s="50"/>
      <c r="BH25" s="50"/>
      <c r="BI25" s="50"/>
      <c r="BJ25" s="50"/>
      <c r="BK25" s="50"/>
      <c r="BL25" s="50"/>
      <c r="BM25" s="50"/>
      <c r="BO25" s="154"/>
      <c r="BP25" s="50"/>
      <c r="BQ25" s="50"/>
    </row>
    <row r="26" spans="1:69" s="87" customForma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83"/>
      <c r="BE26" s="151"/>
      <c r="BF26" s="151"/>
      <c r="BG26" s="50"/>
      <c r="BH26" s="50"/>
      <c r="BI26" s="50"/>
      <c r="BJ26" s="50"/>
      <c r="BK26" s="50"/>
      <c r="BL26" s="50"/>
      <c r="BM26" s="50"/>
      <c r="BO26" s="154"/>
      <c r="BP26" s="50"/>
      <c r="BQ26" s="50"/>
    </row>
    <row r="27" spans="1:69" s="87" customForma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83"/>
      <c r="BE27" s="151"/>
      <c r="BF27" s="151"/>
      <c r="BG27" s="50"/>
      <c r="BH27" s="50"/>
      <c r="BI27" s="50"/>
      <c r="BJ27" s="50"/>
      <c r="BK27" s="50"/>
      <c r="BL27" s="50"/>
      <c r="BM27" s="50"/>
      <c r="BO27" s="154"/>
      <c r="BP27" s="50"/>
      <c r="BQ27" s="50"/>
    </row>
    <row r="28" spans="1:69" s="87" customForma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83"/>
      <c r="BE28" s="151"/>
      <c r="BF28" s="151"/>
      <c r="BG28" s="50"/>
      <c r="BH28" s="50"/>
      <c r="BI28" s="50"/>
      <c r="BJ28" s="50"/>
      <c r="BK28" s="50"/>
      <c r="BL28" s="50"/>
      <c r="BM28" s="50"/>
      <c r="BO28" s="154"/>
      <c r="BP28" s="50"/>
      <c r="BQ28" s="50"/>
    </row>
    <row r="29" spans="1:69" s="87" customForma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83"/>
      <c r="BE29" s="151"/>
      <c r="BF29" s="151"/>
      <c r="BG29" s="50"/>
      <c r="BH29" s="50"/>
      <c r="BI29" s="50"/>
      <c r="BJ29" s="50"/>
      <c r="BK29" s="50"/>
      <c r="BL29" s="50"/>
      <c r="BM29" s="50"/>
      <c r="BO29" s="154"/>
      <c r="BP29" s="50"/>
      <c r="BQ29" s="50"/>
    </row>
    <row r="30" spans="1:69" s="87" customForma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83"/>
      <c r="BE30" s="151"/>
      <c r="BF30" s="151"/>
      <c r="BG30" s="50"/>
      <c r="BH30" s="50"/>
      <c r="BI30" s="50"/>
      <c r="BJ30" s="50"/>
      <c r="BK30" s="50"/>
      <c r="BL30" s="50"/>
      <c r="BM30" s="50"/>
      <c r="BO30" s="154"/>
      <c r="BP30" s="50"/>
      <c r="BQ30" s="50"/>
    </row>
    <row r="31" spans="1:69" s="87" customForma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83"/>
      <c r="BE31" s="151"/>
      <c r="BF31" s="151"/>
      <c r="BG31" s="50"/>
      <c r="BH31" s="50"/>
      <c r="BI31" s="50"/>
      <c r="BJ31" s="50"/>
      <c r="BK31" s="50"/>
      <c r="BL31" s="50"/>
      <c r="BM31" s="50"/>
      <c r="BO31" s="154"/>
      <c r="BP31" s="50"/>
      <c r="BQ31" s="50"/>
    </row>
    <row r="32" spans="1:69" s="87" customForma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83"/>
      <c r="BE32" s="151"/>
      <c r="BF32" s="151"/>
      <c r="BG32" s="50"/>
      <c r="BH32" s="50"/>
      <c r="BI32" s="50"/>
      <c r="BJ32" s="50"/>
      <c r="BK32" s="50"/>
      <c r="BL32" s="50"/>
      <c r="BM32" s="50"/>
      <c r="BO32" s="154"/>
      <c r="BP32" s="50"/>
      <c r="BQ32" s="50"/>
    </row>
    <row r="33" spans="1:69" s="87" customForma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83"/>
      <c r="BE33" s="151"/>
      <c r="BF33" s="151"/>
      <c r="BG33" s="50"/>
      <c r="BH33" s="50"/>
      <c r="BI33" s="50"/>
      <c r="BJ33" s="50"/>
      <c r="BK33" s="50"/>
      <c r="BL33" s="50"/>
      <c r="BM33" s="50"/>
      <c r="BO33" s="154"/>
      <c r="BP33" s="50"/>
      <c r="BQ33" s="50"/>
    </row>
    <row r="34" spans="1:69" s="87" customForma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83"/>
      <c r="BE34" s="151"/>
      <c r="BF34" s="151"/>
      <c r="BG34" s="50"/>
      <c r="BH34" s="50"/>
      <c r="BI34" s="50"/>
      <c r="BJ34" s="50"/>
      <c r="BK34" s="50"/>
      <c r="BL34" s="50"/>
      <c r="BM34" s="50"/>
      <c r="BO34" s="154"/>
      <c r="BP34" s="50"/>
      <c r="BQ34" s="50"/>
    </row>
    <row r="35" spans="1:69" s="87" customForma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83"/>
      <c r="BE35" s="151"/>
      <c r="BF35" s="151"/>
      <c r="BG35" s="50"/>
      <c r="BH35" s="50"/>
      <c r="BI35" s="50"/>
      <c r="BJ35" s="50"/>
      <c r="BK35" s="50"/>
      <c r="BL35" s="50"/>
      <c r="BM35" s="50"/>
      <c r="BO35" s="154"/>
      <c r="BP35" s="50"/>
      <c r="BQ35" s="50"/>
    </row>
    <row r="36" spans="1:69" s="87" customForma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83"/>
      <c r="BE36" s="151"/>
      <c r="BF36" s="151"/>
      <c r="BG36" s="50"/>
      <c r="BH36" s="50"/>
      <c r="BI36" s="50"/>
      <c r="BJ36" s="50"/>
      <c r="BK36" s="50"/>
      <c r="BL36" s="50"/>
      <c r="BM36" s="50"/>
      <c r="BO36" s="154"/>
      <c r="BP36" s="50"/>
      <c r="BQ36" s="50"/>
    </row>
    <row r="37" spans="1:69" s="87" customForma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83"/>
      <c r="BE37" s="151"/>
      <c r="BF37" s="151"/>
      <c r="BG37" s="50"/>
      <c r="BH37" s="50"/>
      <c r="BI37" s="50"/>
      <c r="BJ37" s="50"/>
      <c r="BK37" s="50"/>
      <c r="BL37" s="50"/>
      <c r="BM37" s="50"/>
      <c r="BO37" s="154"/>
      <c r="BP37" s="50"/>
      <c r="BQ37" s="50"/>
    </row>
    <row r="38" spans="1:69" s="87" customForma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83"/>
      <c r="BE38" s="151"/>
      <c r="BF38" s="151"/>
      <c r="BG38" s="50"/>
      <c r="BH38" s="50"/>
      <c r="BI38" s="50"/>
      <c r="BJ38" s="50"/>
      <c r="BK38" s="50"/>
      <c r="BL38" s="50"/>
      <c r="BM38" s="50"/>
      <c r="BO38" s="154"/>
      <c r="BP38" s="50"/>
      <c r="BQ38" s="50"/>
    </row>
    <row r="39" spans="1:69" s="87" customForma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83"/>
      <c r="BE39" s="151"/>
      <c r="BF39" s="151"/>
      <c r="BG39" s="50"/>
      <c r="BH39" s="50"/>
      <c r="BI39" s="50"/>
      <c r="BJ39" s="50"/>
      <c r="BK39" s="50"/>
      <c r="BL39" s="50"/>
      <c r="BM39" s="50"/>
      <c r="BO39" s="154"/>
      <c r="BP39" s="50"/>
      <c r="BQ39" s="50"/>
    </row>
    <row r="40" spans="1:69" s="87" customForma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83"/>
      <c r="BE40" s="151"/>
      <c r="BF40" s="151"/>
      <c r="BG40" s="50"/>
      <c r="BH40" s="50"/>
      <c r="BI40" s="50"/>
      <c r="BJ40" s="50"/>
      <c r="BK40" s="50"/>
      <c r="BL40" s="50"/>
      <c r="BM40" s="50"/>
      <c r="BO40" s="154"/>
      <c r="BP40" s="50"/>
      <c r="BQ40" s="50"/>
    </row>
    <row r="41" spans="1:69" s="87" customForma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83"/>
      <c r="BE41" s="151"/>
      <c r="BF41" s="151"/>
      <c r="BG41" s="50"/>
      <c r="BH41" s="50"/>
      <c r="BI41" s="50"/>
      <c r="BJ41" s="50"/>
      <c r="BK41" s="50"/>
      <c r="BL41" s="50"/>
      <c r="BM41" s="50"/>
      <c r="BO41" s="154"/>
      <c r="BP41" s="50"/>
      <c r="BQ41" s="50"/>
    </row>
    <row r="42" spans="1:69" s="87" customForma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83"/>
      <c r="BE42" s="151"/>
      <c r="BF42" s="151"/>
      <c r="BG42" s="50"/>
      <c r="BH42" s="50"/>
      <c r="BI42" s="50"/>
      <c r="BJ42" s="50"/>
      <c r="BK42" s="50"/>
      <c r="BL42" s="50"/>
      <c r="BM42" s="50"/>
      <c r="BO42" s="154"/>
      <c r="BP42" s="50"/>
      <c r="BQ42" s="50"/>
    </row>
    <row r="43" spans="1:69" s="87" customForma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83"/>
      <c r="BE43" s="151"/>
      <c r="BF43" s="151"/>
      <c r="BG43" s="50"/>
      <c r="BH43" s="50"/>
      <c r="BI43" s="50"/>
      <c r="BJ43" s="50"/>
      <c r="BK43" s="50"/>
      <c r="BL43" s="50"/>
      <c r="BM43" s="50"/>
      <c r="BO43" s="154"/>
      <c r="BP43" s="50"/>
      <c r="BQ43" s="50"/>
    </row>
    <row r="44" spans="1:69" s="87" customForma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83"/>
      <c r="BE44" s="151"/>
      <c r="BF44" s="151"/>
      <c r="BG44" s="50"/>
      <c r="BH44" s="50"/>
      <c r="BI44" s="50"/>
      <c r="BJ44" s="50"/>
      <c r="BK44" s="50"/>
      <c r="BL44" s="50"/>
      <c r="BM44" s="50"/>
      <c r="BO44" s="154"/>
      <c r="BP44" s="50"/>
      <c r="BQ44" s="50"/>
    </row>
    <row r="45" spans="1:69" s="87" customForma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83"/>
      <c r="BE45" s="151"/>
      <c r="BF45" s="151"/>
      <c r="BG45" s="50"/>
      <c r="BH45" s="50"/>
      <c r="BI45" s="50"/>
      <c r="BJ45" s="50"/>
      <c r="BK45" s="50"/>
      <c r="BL45" s="50"/>
      <c r="BM45" s="50"/>
      <c r="BO45" s="154"/>
      <c r="BP45" s="50"/>
      <c r="BQ45" s="50"/>
    </row>
    <row r="46" spans="1:69" s="87" customForma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83"/>
      <c r="BE46" s="151"/>
      <c r="BF46" s="151"/>
      <c r="BG46" s="50"/>
      <c r="BH46" s="50"/>
      <c r="BI46" s="50"/>
      <c r="BJ46" s="50"/>
      <c r="BK46" s="50"/>
      <c r="BL46" s="50"/>
      <c r="BM46" s="50"/>
      <c r="BO46" s="154"/>
      <c r="BP46" s="50"/>
      <c r="BQ46" s="50"/>
    </row>
    <row r="47" spans="1:69" s="87" customForma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83"/>
      <c r="BE47" s="151"/>
      <c r="BF47" s="151"/>
      <c r="BG47" s="50"/>
      <c r="BH47" s="50"/>
      <c r="BI47" s="50"/>
      <c r="BJ47" s="50"/>
      <c r="BK47" s="50"/>
      <c r="BL47" s="50"/>
      <c r="BM47" s="50"/>
      <c r="BO47" s="154"/>
      <c r="BP47" s="50"/>
      <c r="BQ47" s="50"/>
    </row>
    <row r="48" spans="1:69" s="87" customForma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83"/>
      <c r="BE48" s="151"/>
      <c r="BF48" s="151"/>
      <c r="BG48" s="50"/>
      <c r="BH48" s="50"/>
      <c r="BI48" s="50"/>
      <c r="BJ48" s="50"/>
      <c r="BK48" s="50"/>
      <c r="BL48" s="50"/>
      <c r="BM48" s="50"/>
      <c r="BO48" s="154"/>
      <c r="BP48" s="50"/>
      <c r="BQ48" s="50"/>
    </row>
    <row r="49" spans="1:69" s="87" customForma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83"/>
      <c r="BE49" s="151"/>
      <c r="BF49" s="151"/>
      <c r="BG49" s="50"/>
      <c r="BH49" s="50"/>
      <c r="BI49" s="50"/>
      <c r="BJ49" s="50"/>
      <c r="BK49" s="50"/>
      <c r="BL49" s="50"/>
      <c r="BM49" s="50"/>
      <c r="BO49" s="154"/>
      <c r="BP49" s="50"/>
      <c r="BQ49" s="50"/>
    </row>
    <row r="50" spans="1:69" s="87" customForma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83"/>
      <c r="BE50" s="151"/>
      <c r="BF50" s="151"/>
      <c r="BG50" s="50"/>
      <c r="BH50" s="50"/>
      <c r="BI50" s="50"/>
      <c r="BJ50" s="50"/>
      <c r="BK50" s="50"/>
      <c r="BL50" s="50"/>
      <c r="BM50" s="50"/>
      <c r="BO50" s="154"/>
      <c r="BP50" s="50"/>
      <c r="BQ50" s="50"/>
    </row>
    <row r="51" spans="1:69" s="87" customForma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83"/>
      <c r="BE51" s="151"/>
      <c r="BF51" s="151"/>
      <c r="BG51" s="50"/>
      <c r="BH51" s="50"/>
      <c r="BI51" s="50"/>
      <c r="BJ51" s="50"/>
      <c r="BK51" s="50"/>
      <c r="BL51" s="50"/>
      <c r="BM51" s="50"/>
      <c r="BO51" s="154"/>
      <c r="BP51" s="50"/>
      <c r="BQ51" s="50"/>
    </row>
    <row r="52" spans="1:69" s="87" customForma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83"/>
      <c r="BE52" s="151"/>
      <c r="BF52" s="151"/>
      <c r="BG52" s="50"/>
      <c r="BH52" s="50"/>
      <c r="BI52" s="50"/>
      <c r="BJ52" s="50"/>
      <c r="BK52" s="50"/>
      <c r="BL52" s="50"/>
      <c r="BM52" s="50"/>
      <c r="BO52" s="154"/>
      <c r="BP52" s="50"/>
      <c r="BQ52" s="50"/>
    </row>
    <row r="53" spans="1:69" s="87" customForma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83"/>
      <c r="BE53" s="151"/>
      <c r="BF53" s="151"/>
      <c r="BG53" s="50"/>
      <c r="BH53" s="50"/>
      <c r="BI53" s="50"/>
      <c r="BJ53" s="50"/>
      <c r="BK53" s="50"/>
      <c r="BL53" s="50"/>
      <c r="BM53" s="50"/>
      <c r="BO53" s="154"/>
      <c r="BP53" s="50"/>
      <c r="BQ53" s="50"/>
    </row>
    <row r="54" spans="1:69" s="87" customForma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83"/>
      <c r="BE54" s="151"/>
      <c r="BF54" s="151"/>
      <c r="BG54" s="50"/>
      <c r="BH54" s="50"/>
      <c r="BI54" s="50"/>
      <c r="BJ54" s="50"/>
      <c r="BK54" s="50"/>
      <c r="BL54" s="50"/>
      <c r="BM54" s="50"/>
      <c r="BO54" s="154"/>
      <c r="BP54" s="50"/>
      <c r="BQ54" s="50"/>
    </row>
    <row r="55" spans="1:69" s="87" customForma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83"/>
      <c r="BE55" s="151"/>
      <c r="BF55" s="151"/>
      <c r="BG55" s="50"/>
      <c r="BH55" s="50"/>
      <c r="BI55" s="50"/>
      <c r="BJ55" s="50"/>
      <c r="BK55" s="50"/>
      <c r="BL55" s="50"/>
      <c r="BM55" s="50"/>
      <c r="BO55" s="154"/>
      <c r="BP55" s="50"/>
      <c r="BQ55" s="50"/>
    </row>
    <row r="56" spans="1:69" s="87" customForma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83"/>
      <c r="BE56" s="151"/>
      <c r="BF56" s="151"/>
      <c r="BG56" s="50"/>
      <c r="BH56" s="50"/>
      <c r="BI56" s="50"/>
      <c r="BJ56" s="50"/>
      <c r="BK56" s="50"/>
      <c r="BL56" s="50"/>
      <c r="BM56" s="50"/>
      <c r="BO56" s="154"/>
      <c r="BP56" s="50"/>
      <c r="BQ56" s="50"/>
    </row>
    <row r="57" spans="1:69" s="87" customForma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83"/>
      <c r="BE57" s="151"/>
      <c r="BF57" s="151"/>
      <c r="BG57" s="50"/>
      <c r="BH57" s="50"/>
      <c r="BI57" s="50"/>
      <c r="BJ57" s="50"/>
      <c r="BK57" s="50"/>
      <c r="BL57" s="50"/>
      <c r="BM57" s="50"/>
      <c r="BO57" s="154"/>
      <c r="BP57" s="50"/>
      <c r="BQ57" s="50"/>
    </row>
    <row r="58" spans="1:69" s="87" customForma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83"/>
      <c r="BE58" s="151"/>
      <c r="BF58" s="151"/>
      <c r="BG58" s="50"/>
      <c r="BH58" s="50"/>
      <c r="BI58" s="50"/>
      <c r="BJ58" s="50"/>
      <c r="BK58" s="50"/>
      <c r="BL58" s="50"/>
      <c r="BM58" s="50"/>
      <c r="BO58" s="154"/>
      <c r="BP58" s="50"/>
      <c r="BQ58" s="50"/>
    </row>
    <row r="59" spans="1:69" s="87" customForma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83"/>
      <c r="BE59" s="151"/>
      <c r="BF59" s="151"/>
      <c r="BG59" s="50"/>
      <c r="BH59" s="50"/>
      <c r="BI59" s="50"/>
      <c r="BJ59" s="50"/>
      <c r="BK59" s="50"/>
      <c r="BL59" s="50"/>
      <c r="BM59" s="50"/>
      <c r="BO59" s="154"/>
      <c r="BP59" s="50"/>
      <c r="BQ59" s="50"/>
    </row>
    <row r="60" spans="1:69" s="87" customForma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83"/>
      <c r="BE60" s="151"/>
      <c r="BF60" s="151"/>
      <c r="BG60" s="50"/>
      <c r="BH60" s="50"/>
      <c r="BI60" s="50"/>
      <c r="BJ60" s="50"/>
      <c r="BK60" s="50"/>
      <c r="BL60" s="50"/>
      <c r="BM60" s="50"/>
      <c r="BO60" s="154"/>
      <c r="BP60" s="50"/>
      <c r="BQ60" s="50"/>
    </row>
    <row r="61" spans="1:69" s="87" customForma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83"/>
      <c r="BE61" s="151"/>
      <c r="BF61" s="151"/>
      <c r="BG61" s="50"/>
      <c r="BH61" s="50"/>
      <c r="BI61" s="50"/>
      <c r="BJ61" s="50"/>
      <c r="BK61" s="50"/>
      <c r="BL61" s="50"/>
      <c r="BM61" s="50"/>
      <c r="BO61" s="154"/>
      <c r="BP61" s="50"/>
      <c r="BQ61" s="50"/>
    </row>
    <row r="62" spans="1:69" s="87" customForma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83"/>
      <c r="BE62" s="151"/>
      <c r="BF62" s="151"/>
      <c r="BG62" s="50"/>
      <c r="BH62" s="50"/>
      <c r="BI62" s="50"/>
      <c r="BJ62" s="50"/>
      <c r="BK62" s="50"/>
      <c r="BL62" s="50"/>
      <c r="BM62" s="50"/>
      <c r="BO62" s="154"/>
      <c r="BP62" s="50"/>
      <c r="BQ62" s="50"/>
    </row>
    <row r="63" spans="1:69" s="87" customForma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83"/>
      <c r="BE63" s="151"/>
      <c r="BF63" s="151"/>
      <c r="BG63" s="50"/>
      <c r="BH63" s="50"/>
      <c r="BI63" s="50"/>
      <c r="BJ63" s="50"/>
      <c r="BK63" s="50"/>
      <c r="BL63" s="50"/>
      <c r="BM63" s="50"/>
      <c r="BO63" s="154"/>
      <c r="BP63" s="50"/>
      <c r="BQ63" s="50"/>
    </row>
    <row r="64" spans="1:69" s="87" customForma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83"/>
      <c r="BE64" s="151"/>
      <c r="BF64" s="151"/>
      <c r="BG64" s="50"/>
      <c r="BH64" s="50"/>
      <c r="BI64" s="50"/>
      <c r="BJ64" s="50"/>
      <c r="BK64" s="50"/>
      <c r="BL64" s="50"/>
      <c r="BM64" s="50"/>
      <c r="BO64" s="154"/>
      <c r="BP64" s="50"/>
      <c r="BQ64" s="50"/>
    </row>
    <row r="65" spans="1:69" s="87" customForma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83"/>
      <c r="BE65" s="151"/>
      <c r="BF65" s="151"/>
      <c r="BG65" s="50"/>
      <c r="BH65" s="50"/>
      <c r="BI65" s="50"/>
      <c r="BJ65" s="50"/>
      <c r="BK65" s="50"/>
      <c r="BL65" s="50"/>
      <c r="BM65" s="50"/>
      <c r="BO65" s="154"/>
      <c r="BP65" s="50"/>
      <c r="BQ65" s="50"/>
    </row>
    <row r="66" spans="1:69" s="87" customForma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83"/>
      <c r="BE66" s="151"/>
      <c r="BF66" s="151"/>
      <c r="BG66" s="50"/>
      <c r="BH66" s="50"/>
      <c r="BI66" s="50"/>
      <c r="BJ66" s="50"/>
      <c r="BK66" s="50"/>
      <c r="BL66" s="50"/>
      <c r="BM66" s="50"/>
      <c r="BO66" s="154"/>
      <c r="BP66" s="50"/>
      <c r="BQ66" s="50"/>
    </row>
    <row r="67" spans="1:69" s="87" customForma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83"/>
      <c r="BE67" s="151"/>
      <c r="BF67" s="151"/>
      <c r="BG67" s="50"/>
      <c r="BH67" s="50"/>
      <c r="BI67" s="50"/>
      <c r="BJ67" s="50"/>
      <c r="BK67" s="50"/>
      <c r="BL67" s="50"/>
      <c r="BM67" s="50"/>
      <c r="BO67" s="154"/>
      <c r="BP67" s="50"/>
      <c r="BQ67" s="50"/>
    </row>
    <row r="68" spans="1:69" s="87" customForma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83"/>
      <c r="BE68" s="151"/>
      <c r="BF68" s="151"/>
      <c r="BG68" s="50"/>
      <c r="BH68" s="50"/>
      <c r="BI68" s="50"/>
      <c r="BJ68" s="50"/>
      <c r="BK68" s="50"/>
      <c r="BL68" s="50"/>
      <c r="BM68" s="50"/>
      <c r="BO68" s="154"/>
      <c r="BP68" s="50"/>
      <c r="BQ68" s="50"/>
    </row>
    <row r="69" spans="1:69" s="87" customForma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83"/>
      <c r="BE69" s="151"/>
      <c r="BF69" s="151"/>
      <c r="BG69" s="50"/>
      <c r="BH69" s="50"/>
      <c r="BI69" s="50"/>
      <c r="BJ69" s="50"/>
      <c r="BK69" s="50"/>
      <c r="BL69" s="50"/>
      <c r="BM69" s="50"/>
      <c r="BO69" s="154"/>
      <c r="BP69" s="50"/>
      <c r="BQ69" s="50"/>
    </row>
    <row r="70" spans="1:69" s="87" customForma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83"/>
      <c r="BE70" s="151"/>
      <c r="BF70" s="151"/>
      <c r="BG70" s="50"/>
      <c r="BH70" s="50"/>
      <c r="BI70" s="50"/>
      <c r="BJ70" s="50"/>
      <c r="BK70" s="50"/>
      <c r="BL70" s="50"/>
      <c r="BM70" s="50"/>
      <c r="BO70" s="154"/>
      <c r="BP70" s="50"/>
      <c r="BQ70" s="50"/>
    </row>
    <row r="71" spans="1:69" s="87" customForma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83"/>
      <c r="BE71" s="151"/>
      <c r="BF71" s="151"/>
      <c r="BG71" s="50"/>
      <c r="BH71" s="50"/>
      <c r="BI71" s="50"/>
      <c r="BJ71" s="50"/>
      <c r="BK71" s="50"/>
      <c r="BL71" s="50"/>
      <c r="BM71" s="50"/>
      <c r="BO71" s="154"/>
      <c r="BP71" s="50"/>
      <c r="BQ71" s="50"/>
    </row>
    <row r="72" spans="1:69" s="87" customForma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83"/>
      <c r="BE72" s="151"/>
      <c r="BF72" s="151"/>
      <c r="BG72" s="50"/>
      <c r="BH72" s="50"/>
      <c r="BI72" s="50"/>
      <c r="BJ72" s="50"/>
      <c r="BK72" s="50"/>
      <c r="BL72" s="50"/>
      <c r="BM72" s="50"/>
      <c r="BO72" s="154"/>
      <c r="BP72" s="50"/>
      <c r="BQ72" s="50"/>
    </row>
    <row r="73" spans="1:69" s="87" customForma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83"/>
      <c r="BE73" s="151"/>
      <c r="BF73" s="151"/>
      <c r="BG73" s="50"/>
      <c r="BH73" s="50"/>
      <c r="BI73" s="50"/>
      <c r="BJ73" s="50"/>
      <c r="BK73" s="50"/>
      <c r="BL73" s="50"/>
      <c r="BM73" s="50"/>
      <c r="BO73" s="154"/>
      <c r="BP73" s="50"/>
      <c r="BQ73" s="50"/>
    </row>
    <row r="74" spans="1:69" s="87" customForma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83"/>
      <c r="BE74" s="151"/>
      <c r="BF74" s="151"/>
      <c r="BG74" s="50"/>
      <c r="BH74" s="50"/>
      <c r="BI74" s="50"/>
      <c r="BJ74" s="50"/>
      <c r="BK74" s="50"/>
      <c r="BL74" s="50"/>
      <c r="BM74" s="50"/>
      <c r="BO74" s="154"/>
      <c r="BP74" s="50"/>
      <c r="BQ74" s="50"/>
    </row>
    <row r="75" spans="1:69" s="87" customForma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83"/>
      <c r="BE75" s="151"/>
      <c r="BF75" s="151"/>
      <c r="BG75" s="50"/>
      <c r="BH75" s="50"/>
      <c r="BI75" s="50"/>
      <c r="BJ75" s="50"/>
      <c r="BK75" s="50"/>
      <c r="BL75" s="50"/>
      <c r="BM75" s="50"/>
      <c r="BO75" s="154"/>
      <c r="BP75" s="50"/>
      <c r="BQ75" s="50"/>
    </row>
    <row r="76" spans="1:69" s="87" customForma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83"/>
      <c r="BE76" s="151"/>
      <c r="BF76" s="151"/>
      <c r="BG76" s="50"/>
      <c r="BH76" s="50"/>
      <c r="BI76" s="50"/>
      <c r="BJ76" s="50"/>
      <c r="BK76" s="50"/>
      <c r="BL76" s="50"/>
      <c r="BM76" s="50"/>
      <c r="BO76" s="154"/>
      <c r="BP76" s="50"/>
      <c r="BQ76" s="50"/>
    </row>
    <row r="77" spans="1:69" s="87" customForma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83"/>
      <c r="BE77" s="151"/>
      <c r="BF77" s="151"/>
      <c r="BG77" s="50"/>
      <c r="BH77" s="50"/>
      <c r="BI77" s="50"/>
      <c r="BJ77" s="50"/>
      <c r="BK77" s="50"/>
      <c r="BL77" s="50"/>
      <c r="BM77" s="50"/>
      <c r="BO77" s="154"/>
      <c r="BP77" s="50"/>
      <c r="BQ77" s="50"/>
    </row>
    <row r="78" spans="1:69" s="87" customForma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83"/>
      <c r="BE78" s="151"/>
      <c r="BF78" s="151"/>
      <c r="BG78" s="50"/>
      <c r="BH78" s="50"/>
      <c r="BI78" s="50"/>
      <c r="BJ78" s="50"/>
      <c r="BK78" s="50"/>
      <c r="BL78" s="50"/>
      <c r="BM78" s="50"/>
      <c r="BO78" s="154"/>
      <c r="BP78" s="50"/>
      <c r="BQ78" s="50"/>
    </row>
    <row r="79" spans="1:69" s="87" customForma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83"/>
      <c r="BE79" s="151"/>
      <c r="BF79" s="151"/>
      <c r="BG79" s="50"/>
      <c r="BH79" s="50"/>
      <c r="BI79" s="50"/>
      <c r="BJ79" s="50"/>
      <c r="BK79" s="50"/>
      <c r="BL79" s="50"/>
      <c r="BM79" s="50"/>
      <c r="BO79" s="154"/>
      <c r="BP79" s="50"/>
      <c r="BQ79" s="50"/>
    </row>
    <row r="80" spans="1:69" s="87" customForma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83"/>
      <c r="BE80" s="151"/>
      <c r="BF80" s="151"/>
      <c r="BG80" s="50"/>
      <c r="BH80" s="50"/>
      <c r="BI80" s="50"/>
      <c r="BJ80" s="50"/>
      <c r="BK80" s="50"/>
      <c r="BL80" s="50"/>
      <c r="BM80" s="50"/>
      <c r="BO80" s="154"/>
      <c r="BP80" s="50"/>
      <c r="BQ80" s="50"/>
    </row>
    <row r="81" spans="1:69" s="87" customForma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83"/>
      <c r="BE81" s="151"/>
      <c r="BF81" s="151"/>
      <c r="BG81" s="50"/>
      <c r="BH81" s="50"/>
      <c r="BI81" s="50"/>
      <c r="BJ81" s="50"/>
      <c r="BK81" s="50"/>
      <c r="BL81" s="50"/>
      <c r="BM81" s="50"/>
      <c r="BO81" s="154"/>
      <c r="BP81" s="50"/>
      <c r="BQ81" s="50"/>
    </row>
    <row r="82" spans="1:69" s="87" customForma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83"/>
      <c r="BE82" s="151"/>
      <c r="BF82" s="151"/>
      <c r="BG82" s="50"/>
      <c r="BH82" s="50"/>
      <c r="BI82" s="50"/>
      <c r="BJ82" s="50"/>
      <c r="BK82" s="50"/>
      <c r="BL82" s="50"/>
      <c r="BM82" s="50"/>
      <c r="BO82" s="154"/>
      <c r="BP82" s="50"/>
      <c r="BQ82" s="50"/>
    </row>
    <row r="83" spans="1:69" s="87" customForma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83"/>
      <c r="BE83" s="151"/>
      <c r="BF83" s="151"/>
      <c r="BG83" s="50"/>
      <c r="BH83" s="50"/>
      <c r="BI83" s="50"/>
      <c r="BJ83" s="50"/>
      <c r="BK83" s="50"/>
      <c r="BL83" s="50"/>
      <c r="BM83" s="50"/>
      <c r="BO83" s="154"/>
      <c r="BP83" s="50"/>
      <c r="BQ83" s="50"/>
    </row>
    <row r="84" spans="1:69" s="87" customForma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83"/>
      <c r="BE84" s="151"/>
      <c r="BF84" s="151"/>
      <c r="BG84" s="50"/>
      <c r="BH84" s="50"/>
      <c r="BI84" s="50"/>
      <c r="BJ84" s="50"/>
      <c r="BK84" s="50"/>
      <c r="BL84" s="50"/>
      <c r="BM84" s="50"/>
      <c r="BO84" s="154"/>
      <c r="BP84" s="50"/>
      <c r="BQ84" s="50"/>
    </row>
    <row r="85" spans="1:69" s="87" customForma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83"/>
      <c r="BE85" s="151"/>
      <c r="BF85" s="151"/>
      <c r="BG85" s="50"/>
      <c r="BH85" s="50"/>
      <c r="BI85" s="50"/>
      <c r="BJ85" s="50"/>
      <c r="BK85" s="50"/>
      <c r="BL85" s="50"/>
      <c r="BM85" s="50"/>
      <c r="BO85" s="154"/>
      <c r="BP85" s="50"/>
      <c r="BQ85" s="50"/>
    </row>
    <row r="86" spans="1:69" s="87" customForma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83"/>
      <c r="BE86" s="151"/>
      <c r="BF86" s="151"/>
      <c r="BG86" s="50"/>
      <c r="BH86" s="50"/>
      <c r="BI86" s="50"/>
      <c r="BJ86" s="50"/>
      <c r="BK86" s="50"/>
      <c r="BL86" s="50"/>
      <c r="BM86" s="50"/>
      <c r="BO86" s="154"/>
      <c r="BP86" s="50"/>
      <c r="BQ86" s="50"/>
    </row>
    <row r="87" spans="1:69" s="87" customForma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83"/>
      <c r="BE87" s="151"/>
      <c r="BF87" s="151"/>
      <c r="BG87" s="50"/>
      <c r="BH87" s="50"/>
      <c r="BI87" s="50"/>
      <c r="BJ87" s="50"/>
      <c r="BK87" s="50"/>
      <c r="BL87" s="50"/>
      <c r="BM87" s="50"/>
      <c r="BO87" s="154"/>
      <c r="BP87" s="50"/>
      <c r="BQ87" s="50"/>
    </row>
    <row r="88" spans="1:69" s="87" customForma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83"/>
      <c r="BE88" s="151"/>
      <c r="BF88" s="151"/>
      <c r="BG88" s="50"/>
      <c r="BH88" s="50"/>
      <c r="BI88" s="50"/>
      <c r="BJ88" s="50"/>
      <c r="BK88" s="50"/>
      <c r="BL88" s="50"/>
      <c r="BM88" s="50"/>
      <c r="BO88" s="154"/>
      <c r="BP88" s="50"/>
      <c r="BQ88" s="50"/>
    </row>
    <row r="89" spans="1:69" s="87" customForma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83"/>
      <c r="BE89" s="151"/>
      <c r="BF89" s="151"/>
      <c r="BG89" s="50"/>
      <c r="BH89" s="50"/>
      <c r="BI89" s="50"/>
      <c r="BJ89" s="50"/>
      <c r="BK89" s="50"/>
      <c r="BL89" s="50"/>
      <c r="BM89" s="50"/>
      <c r="BO89" s="154"/>
      <c r="BP89" s="50"/>
      <c r="BQ89" s="50"/>
    </row>
    <row r="90" spans="1:69" s="87" customForma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83"/>
      <c r="BE90" s="151"/>
      <c r="BF90" s="151"/>
      <c r="BG90" s="50"/>
      <c r="BH90" s="50"/>
      <c r="BI90" s="50"/>
      <c r="BJ90" s="50"/>
      <c r="BK90" s="50"/>
      <c r="BL90" s="50"/>
      <c r="BM90" s="50"/>
      <c r="BO90" s="154"/>
      <c r="BP90" s="50"/>
      <c r="BQ90" s="50"/>
    </row>
    <row r="91" spans="1:69" s="87" customForma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83"/>
      <c r="BE91" s="151"/>
      <c r="BF91" s="151"/>
      <c r="BG91" s="50"/>
      <c r="BH91" s="50"/>
      <c r="BI91" s="50"/>
      <c r="BJ91" s="50"/>
      <c r="BK91" s="50"/>
      <c r="BL91" s="50"/>
      <c r="BM91" s="50"/>
      <c r="BO91" s="154"/>
      <c r="BP91" s="50"/>
      <c r="BQ91" s="50"/>
    </row>
    <row r="92" spans="1:69" s="87" customForma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83"/>
      <c r="BE92" s="151"/>
      <c r="BF92" s="151"/>
      <c r="BG92" s="50"/>
      <c r="BH92" s="50"/>
      <c r="BI92" s="50"/>
      <c r="BJ92" s="50"/>
      <c r="BK92" s="50"/>
      <c r="BL92" s="50"/>
      <c r="BM92" s="50"/>
      <c r="BO92" s="154"/>
      <c r="BP92" s="50"/>
      <c r="BQ92" s="50"/>
    </row>
    <row r="93" spans="1:69" s="87" customForma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83"/>
      <c r="BE93" s="151"/>
      <c r="BF93" s="151"/>
      <c r="BG93" s="50"/>
      <c r="BH93" s="50"/>
      <c r="BI93" s="50"/>
      <c r="BJ93" s="50"/>
      <c r="BK93" s="50"/>
      <c r="BL93" s="50"/>
      <c r="BM93" s="50"/>
      <c r="BO93" s="154"/>
      <c r="BP93" s="50"/>
      <c r="BQ93" s="50"/>
    </row>
    <row r="94" spans="1:69" s="87" customForma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83"/>
      <c r="BE94" s="151"/>
      <c r="BF94" s="151"/>
      <c r="BG94" s="50"/>
      <c r="BH94" s="50"/>
      <c r="BI94" s="50"/>
      <c r="BJ94" s="50"/>
      <c r="BK94" s="50"/>
      <c r="BL94" s="50"/>
      <c r="BM94" s="50"/>
      <c r="BO94" s="154"/>
      <c r="BP94" s="50"/>
      <c r="BQ94" s="50"/>
    </row>
    <row r="95" spans="1:69" s="87" customForma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83"/>
      <c r="BE95" s="151"/>
      <c r="BF95" s="151"/>
      <c r="BG95" s="50"/>
      <c r="BH95" s="50"/>
      <c r="BI95" s="50"/>
      <c r="BJ95" s="50"/>
      <c r="BK95" s="50"/>
      <c r="BL95" s="50"/>
      <c r="BM95" s="50"/>
      <c r="BO95" s="154"/>
      <c r="BP95" s="50"/>
      <c r="BQ95" s="50"/>
    </row>
    <row r="96" spans="1:69" s="87" customForma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83"/>
      <c r="BE96" s="151"/>
      <c r="BF96" s="151"/>
      <c r="BG96" s="50"/>
      <c r="BH96" s="50"/>
      <c r="BI96" s="50"/>
      <c r="BJ96" s="50"/>
      <c r="BK96" s="50"/>
      <c r="BL96" s="50"/>
      <c r="BM96" s="50"/>
      <c r="BO96" s="154"/>
      <c r="BP96" s="50"/>
      <c r="BQ96" s="50"/>
    </row>
    <row r="97" spans="1:69" s="87" customForma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83"/>
      <c r="BE97" s="151"/>
      <c r="BF97" s="151"/>
      <c r="BG97" s="50"/>
      <c r="BH97" s="50"/>
      <c r="BI97" s="50"/>
      <c r="BJ97" s="50"/>
      <c r="BK97" s="50"/>
      <c r="BL97" s="50"/>
      <c r="BM97" s="50"/>
      <c r="BO97" s="154"/>
      <c r="BP97" s="50"/>
      <c r="BQ97" s="50"/>
    </row>
    <row r="98" spans="1:69" s="87" customForma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83"/>
      <c r="BE98" s="151"/>
      <c r="BF98" s="151"/>
      <c r="BG98" s="50"/>
      <c r="BH98" s="50"/>
      <c r="BI98" s="50"/>
      <c r="BJ98" s="50"/>
      <c r="BK98" s="50"/>
      <c r="BL98" s="50"/>
      <c r="BM98" s="50"/>
      <c r="BO98" s="154"/>
      <c r="BP98" s="50"/>
      <c r="BQ98" s="50"/>
    </row>
    <row r="99" spans="1:69" s="87" customForma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83"/>
      <c r="BE99" s="151"/>
      <c r="BF99" s="151"/>
      <c r="BG99" s="50"/>
      <c r="BH99" s="50"/>
      <c r="BI99" s="50"/>
      <c r="BJ99" s="50"/>
      <c r="BK99" s="50"/>
      <c r="BL99" s="50"/>
      <c r="BM99" s="50"/>
      <c r="BO99" s="154"/>
      <c r="BP99" s="50"/>
      <c r="BQ99" s="50"/>
    </row>
    <row r="100" spans="1:69" s="87" customForma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83"/>
      <c r="BE100" s="151"/>
      <c r="BF100" s="151"/>
      <c r="BG100" s="50"/>
      <c r="BH100" s="50"/>
      <c r="BI100" s="50"/>
      <c r="BJ100" s="50"/>
      <c r="BK100" s="50"/>
      <c r="BL100" s="50"/>
      <c r="BM100" s="50"/>
      <c r="BO100" s="154"/>
      <c r="BP100" s="50"/>
      <c r="BQ100" s="50"/>
    </row>
    <row r="101" spans="1:69" s="87" customForma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83"/>
      <c r="BE101" s="151"/>
      <c r="BF101" s="151"/>
      <c r="BG101" s="50"/>
      <c r="BH101" s="50"/>
      <c r="BI101" s="50"/>
      <c r="BJ101" s="50"/>
      <c r="BK101" s="50"/>
      <c r="BL101" s="50"/>
      <c r="BM101" s="50"/>
      <c r="BO101" s="154"/>
      <c r="BP101" s="50"/>
      <c r="BQ101" s="50"/>
    </row>
    <row r="102" spans="1:69" s="87" customForma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83"/>
      <c r="BE102" s="151"/>
      <c r="BF102" s="151"/>
      <c r="BG102" s="50"/>
      <c r="BH102" s="50"/>
      <c r="BI102" s="50"/>
      <c r="BJ102" s="50"/>
      <c r="BK102" s="50"/>
      <c r="BL102" s="50"/>
      <c r="BM102" s="50"/>
      <c r="BO102" s="154"/>
      <c r="BP102" s="50"/>
      <c r="BQ102" s="50"/>
    </row>
    <row r="103" spans="1:69" s="87" customForma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83"/>
      <c r="BE103" s="151"/>
      <c r="BF103" s="151"/>
      <c r="BG103" s="50"/>
      <c r="BH103" s="50"/>
      <c r="BI103" s="50"/>
      <c r="BJ103" s="50"/>
      <c r="BK103" s="50"/>
      <c r="BL103" s="50"/>
      <c r="BM103" s="50"/>
      <c r="BO103" s="154"/>
      <c r="BP103" s="50"/>
      <c r="BQ103" s="50"/>
    </row>
    <row r="104" spans="1:69" s="87" customForma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83"/>
      <c r="BE104" s="151"/>
      <c r="BF104" s="151"/>
      <c r="BG104" s="50"/>
      <c r="BH104" s="50"/>
      <c r="BI104" s="50"/>
      <c r="BJ104" s="50"/>
      <c r="BK104" s="50"/>
      <c r="BL104" s="50"/>
      <c r="BM104" s="50"/>
      <c r="BO104" s="154"/>
      <c r="BP104" s="50"/>
      <c r="BQ104" s="50"/>
    </row>
    <row r="105" spans="1:69" s="87" customForma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83"/>
      <c r="BE105" s="151"/>
      <c r="BF105" s="151"/>
      <c r="BG105" s="50"/>
      <c r="BH105" s="50"/>
      <c r="BI105" s="50"/>
      <c r="BJ105" s="50"/>
      <c r="BK105" s="50"/>
      <c r="BL105" s="50"/>
      <c r="BM105" s="50"/>
      <c r="BO105" s="154"/>
      <c r="BP105" s="50"/>
      <c r="BQ105" s="50"/>
    </row>
    <row r="106" spans="1:69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M106" s="104"/>
      <c r="N106" s="104"/>
      <c r="O106" s="104"/>
      <c r="P106" s="104"/>
      <c r="Q106" s="104"/>
      <c r="R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11"/>
      <c r="BD106" s="155"/>
      <c r="BE106" s="156"/>
      <c r="BF106" s="156"/>
      <c r="BG106" s="111"/>
      <c r="BH106" s="111"/>
      <c r="BI106" s="111"/>
      <c r="BJ106" s="111"/>
      <c r="BK106" s="111"/>
      <c r="BL106" s="111"/>
      <c r="BM106" s="104"/>
      <c r="BN106" s="104"/>
      <c r="BO106" s="104"/>
      <c r="BP106" s="104"/>
      <c r="BQ106" s="104"/>
    </row>
    <row r="107" spans="1:69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M107" s="104"/>
      <c r="N107" s="104"/>
      <c r="O107" s="104"/>
      <c r="P107" s="104"/>
      <c r="Q107" s="104"/>
      <c r="R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</row>
    <row r="108" spans="1:69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M108" s="104"/>
      <c r="N108" s="104"/>
      <c r="O108" s="104"/>
      <c r="P108" s="104"/>
      <c r="Q108" s="104"/>
      <c r="R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</row>
    <row r="109" spans="1:69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M109" s="104"/>
      <c r="N109" s="104"/>
      <c r="O109" s="104"/>
      <c r="P109" s="104"/>
      <c r="Q109" s="104"/>
      <c r="R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</row>
    <row r="110" spans="1:69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M110" s="104"/>
      <c r="N110" s="104"/>
      <c r="O110" s="104"/>
      <c r="P110" s="104"/>
      <c r="Q110" s="104"/>
      <c r="R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</row>
    <row r="111" spans="1:69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M111" s="104"/>
      <c r="N111" s="104"/>
      <c r="O111" s="104"/>
      <c r="P111" s="104"/>
      <c r="Q111" s="104"/>
      <c r="R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</row>
    <row r="112" spans="1:69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M112" s="104"/>
      <c r="N112" s="104"/>
      <c r="O112" s="104"/>
      <c r="P112" s="104"/>
      <c r="Q112" s="104"/>
      <c r="R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</row>
    <row r="113" spans="1:69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M113" s="104"/>
      <c r="N113" s="104"/>
      <c r="O113" s="104"/>
      <c r="P113" s="104"/>
      <c r="Q113" s="104"/>
      <c r="R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</row>
    <row r="114" spans="1:69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M114" s="104"/>
      <c r="N114" s="104"/>
      <c r="O114" s="104"/>
      <c r="P114" s="104"/>
      <c r="Q114" s="104"/>
      <c r="R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</row>
    <row r="115" spans="1:69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M115" s="104"/>
      <c r="N115" s="104"/>
      <c r="O115" s="104"/>
      <c r="P115" s="104"/>
      <c r="Q115" s="104"/>
      <c r="R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</row>
    <row r="116" spans="1:69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M116" s="104"/>
      <c r="N116" s="104"/>
      <c r="O116" s="104"/>
      <c r="P116" s="104"/>
      <c r="Q116" s="104"/>
      <c r="R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</row>
    <row r="117" spans="1:69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M117" s="104"/>
      <c r="N117" s="104"/>
      <c r="O117" s="104"/>
      <c r="P117" s="104"/>
      <c r="Q117" s="104"/>
      <c r="R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</row>
    <row r="118" spans="1:69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M118" s="104"/>
      <c r="N118" s="104"/>
      <c r="O118" s="104"/>
      <c r="P118" s="104"/>
      <c r="Q118" s="104"/>
      <c r="R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</row>
    <row r="119" spans="1:69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M119" s="104"/>
      <c r="N119" s="104"/>
      <c r="O119" s="104"/>
      <c r="P119" s="104"/>
      <c r="Q119" s="104"/>
      <c r="R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</row>
    <row r="120" spans="1:69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M120" s="104"/>
      <c r="N120" s="104"/>
      <c r="O120" s="104"/>
      <c r="P120" s="104"/>
      <c r="Q120" s="104"/>
      <c r="R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</row>
    <row r="121" spans="1:69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M121" s="104"/>
      <c r="N121" s="104"/>
      <c r="O121" s="104"/>
      <c r="P121" s="104"/>
      <c r="Q121" s="104"/>
      <c r="R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</row>
    <row r="122" spans="1:69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M122" s="104"/>
      <c r="N122" s="104"/>
      <c r="O122" s="104"/>
      <c r="P122" s="104"/>
      <c r="Q122" s="104"/>
      <c r="R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</row>
    <row r="123" spans="1:69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M123" s="104"/>
      <c r="N123" s="104"/>
      <c r="O123" s="104"/>
      <c r="P123" s="104"/>
      <c r="Q123" s="104"/>
      <c r="R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</row>
    <row r="124" spans="1:69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M124" s="104"/>
      <c r="N124" s="104"/>
      <c r="O124" s="104"/>
      <c r="P124" s="104"/>
      <c r="Q124" s="104"/>
      <c r="R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</row>
  </sheetData>
  <autoFilter ref="J1:J124"/>
  <mergeCells count="8">
    <mergeCell ref="AP1:AQ1"/>
    <mergeCell ref="AY1:AZ1"/>
    <mergeCell ref="BJ1:BK1"/>
    <mergeCell ref="E1:H1"/>
    <mergeCell ref="M1:O1"/>
    <mergeCell ref="U1:X1"/>
    <mergeCell ref="AB1:AC1"/>
    <mergeCell ref="AE1:AG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G138"/>
  <sheetViews>
    <sheetView topLeftCell="AR1" workbookViewId="0">
      <selection activeCell="BA6" sqref="BA6"/>
    </sheetView>
  </sheetViews>
  <sheetFormatPr defaultColWidth="9.140625" defaultRowHeight="15"/>
  <cols>
    <col min="1" max="1" width="7" style="103" customWidth="1"/>
    <col min="2" max="2" width="32.85546875" style="103" customWidth="1"/>
    <col min="3" max="3" width="5.7109375" style="103" customWidth="1"/>
    <col min="4" max="4" width="6.42578125" style="103" customWidth="1"/>
    <col min="5" max="7" width="7.28515625" style="103" customWidth="1"/>
    <col min="8" max="8" width="12" style="103" customWidth="1"/>
    <col min="9" max="10" width="7.28515625" style="103" customWidth="1"/>
    <col min="11" max="11" width="4.5703125" style="103" customWidth="1"/>
    <col min="12" max="12" width="7.140625" style="104" customWidth="1"/>
    <col min="13" max="17" width="7.28515625" style="103" customWidth="1"/>
    <col min="18" max="18" width="4.28515625" style="103" customWidth="1"/>
    <col min="19" max="19" width="6.42578125" style="104" customWidth="1"/>
    <col min="20" max="28" width="6.42578125" style="103" customWidth="1"/>
    <col min="29" max="29" width="7.28515625" style="103" customWidth="1"/>
    <col min="30" max="39" width="6.140625" style="103" customWidth="1"/>
    <col min="40" max="41" width="7.28515625" style="103" customWidth="1"/>
    <col min="42" max="42" width="6.42578125" style="103" customWidth="1"/>
    <col min="43" max="43" width="5.42578125" style="103" customWidth="1"/>
    <col min="44" max="44" width="5.28515625" style="103" customWidth="1"/>
    <col min="45" max="45" width="9.140625" style="103"/>
    <col min="46" max="47" width="7.28515625" style="103" customWidth="1"/>
    <col min="48" max="48" width="7.85546875" style="103" customWidth="1"/>
    <col min="49" max="50" width="7.28515625" style="103" customWidth="1"/>
    <col min="51" max="51" width="6" style="103" customWidth="1"/>
    <col min="52" max="52" width="9.140625" style="103"/>
    <col min="53" max="61" width="7" style="103" customWidth="1"/>
    <col min="62" max="62" width="9.140625" style="103"/>
    <col min="63" max="72" width="5.5703125" style="103" customWidth="1"/>
    <col min="73" max="73" width="9.140625" style="103"/>
    <col min="74" max="74" width="12.85546875" style="103" customWidth="1"/>
    <col min="75" max="75" width="9.140625" style="104"/>
    <col min="76" max="76" width="9.140625" style="105"/>
    <col min="77" max="80" width="9.140625" style="106"/>
    <col min="81" max="81" width="9.140625" style="107"/>
    <col min="82" max="82" width="8.5703125" style="107" customWidth="1"/>
    <col min="83" max="16384" width="9.140625" style="103"/>
  </cols>
  <sheetData>
    <row r="1" spans="1:85" customFormat="1">
      <c r="A1" t="s">
        <v>0</v>
      </c>
      <c r="C1" s="108"/>
      <c r="D1" s="109"/>
      <c r="E1" s="238" t="s">
        <v>1</v>
      </c>
      <c r="F1" s="238"/>
      <c r="G1" s="238"/>
      <c r="H1" s="238"/>
      <c r="I1" s="109"/>
      <c r="J1" s="109"/>
      <c r="K1" s="5"/>
      <c r="L1" s="109"/>
      <c r="M1" s="238" t="s">
        <v>2</v>
      </c>
      <c r="N1" s="238"/>
      <c r="O1" s="238"/>
      <c r="P1" s="109"/>
      <c r="Q1" s="109"/>
      <c r="R1" s="5"/>
      <c r="S1" s="109"/>
      <c r="T1" s="109"/>
      <c r="U1" s="242" t="s">
        <v>26</v>
      </c>
      <c r="V1" s="243"/>
      <c r="W1" s="243"/>
      <c r="X1" s="243"/>
      <c r="Y1" s="243"/>
      <c r="Z1" s="244"/>
      <c r="AA1" s="5"/>
      <c r="AB1" s="108"/>
      <c r="AC1" s="109"/>
      <c r="AD1" s="238" t="s">
        <v>0</v>
      </c>
      <c r="AE1" s="238"/>
      <c r="AF1" s="109"/>
      <c r="AG1" s="121"/>
      <c r="AH1" s="245" t="s">
        <v>27</v>
      </c>
      <c r="AI1" s="246"/>
      <c r="AJ1" s="246"/>
      <c r="AK1" s="247"/>
      <c r="AL1" s="109"/>
      <c r="AM1" s="122" t="s">
        <v>0</v>
      </c>
      <c r="AN1" s="123"/>
      <c r="AO1" s="109"/>
      <c r="AP1" s="109"/>
      <c r="AQ1" s="5"/>
      <c r="AR1" s="5"/>
      <c r="AS1" s="108"/>
      <c r="AT1" s="109"/>
      <c r="AU1" s="109"/>
      <c r="AV1" s="238" t="s">
        <v>28</v>
      </c>
      <c r="AW1" s="238"/>
      <c r="AX1" s="109"/>
      <c r="AY1" s="109"/>
      <c r="AZ1" s="109"/>
      <c r="BA1" s="109"/>
      <c r="BB1" s="5"/>
      <c r="BC1" s="5"/>
      <c r="BD1" s="108"/>
      <c r="BE1" s="109"/>
      <c r="BF1" s="109"/>
      <c r="BG1" s="238" t="s">
        <v>29</v>
      </c>
      <c r="BH1" s="238"/>
      <c r="BI1" s="109"/>
      <c r="BJ1" s="109"/>
      <c r="BK1" s="109"/>
      <c r="BL1" s="109"/>
      <c r="BM1" s="5"/>
      <c r="BN1" s="5"/>
      <c r="BO1" s="108"/>
      <c r="BP1" s="109"/>
      <c r="BQ1" s="109"/>
      <c r="BR1" s="238" t="s">
        <v>7</v>
      </c>
      <c r="BS1" s="238"/>
      <c r="BT1" s="109"/>
      <c r="BU1" s="109"/>
      <c r="BV1" s="109"/>
      <c r="BW1" s="114"/>
      <c r="BX1" s="239" t="s">
        <v>20</v>
      </c>
      <c r="BY1" s="240"/>
      <c r="BZ1" s="240"/>
      <c r="CA1" s="240"/>
      <c r="CB1" s="240"/>
      <c r="CC1" s="240"/>
      <c r="CD1" s="241"/>
    </row>
    <row r="2" spans="1:85" customFormat="1">
      <c r="A2" s="110" t="s">
        <v>0</v>
      </c>
      <c r="B2" s="110">
        <v>2</v>
      </c>
      <c r="C2" s="110">
        <v>3</v>
      </c>
      <c r="D2" s="110">
        <v>4</v>
      </c>
      <c r="E2" s="110">
        <v>5</v>
      </c>
      <c r="F2" s="110">
        <v>6</v>
      </c>
      <c r="G2" s="110">
        <v>7</v>
      </c>
      <c r="H2" s="110">
        <v>8</v>
      </c>
      <c r="I2" s="110">
        <v>9</v>
      </c>
      <c r="J2" s="110">
        <v>10</v>
      </c>
      <c r="K2" s="110">
        <v>11</v>
      </c>
      <c r="L2" s="110">
        <v>12</v>
      </c>
      <c r="M2" s="110">
        <v>13</v>
      </c>
      <c r="N2" s="110">
        <v>14</v>
      </c>
      <c r="O2" s="110">
        <v>15</v>
      </c>
      <c r="P2" s="110">
        <v>16</v>
      </c>
      <c r="Q2" s="110">
        <v>17</v>
      </c>
      <c r="R2" s="110">
        <v>18</v>
      </c>
      <c r="S2" s="110">
        <v>19</v>
      </c>
      <c r="T2" s="110">
        <v>20</v>
      </c>
      <c r="U2" s="110">
        <v>21</v>
      </c>
      <c r="V2" s="110">
        <v>22</v>
      </c>
      <c r="W2" s="110">
        <v>23</v>
      </c>
      <c r="X2" s="110">
        <v>24</v>
      </c>
      <c r="Y2" s="110">
        <v>25</v>
      </c>
      <c r="Z2" s="110">
        <v>26</v>
      </c>
      <c r="AA2" s="110">
        <v>27</v>
      </c>
      <c r="AB2" s="110">
        <v>28</v>
      </c>
      <c r="AC2" s="110">
        <v>29</v>
      </c>
      <c r="AD2" s="110">
        <v>30</v>
      </c>
      <c r="AE2" s="110">
        <v>31</v>
      </c>
      <c r="AF2" s="110">
        <v>32</v>
      </c>
      <c r="AG2" s="110">
        <v>33</v>
      </c>
      <c r="AH2" s="110">
        <v>34</v>
      </c>
      <c r="AI2" s="110">
        <v>35</v>
      </c>
      <c r="AJ2" s="110">
        <v>36</v>
      </c>
      <c r="AK2" s="110">
        <v>37</v>
      </c>
      <c r="AL2" s="110">
        <v>38</v>
      </c>
      <c r="AM2" s="110">
        <v>39</v>
      </c>
      <c r="AN2" s="110">
        <v>40</v>
      </c>
      <c r="AO2" s="110">
        <v>41</v>
      </c>
      <c r="AP2" s="110">
        <v>42</v>
      </c>
      <c r="AQ2" s="110">
        <v>43</v>
      </c>
      <c r="AR2" s="110">
        <v>44</v>
      </c>
      <c r="AS2" s="110">
        <v>45</v>
      </c>
      <c r="AT2" s="110">
        <v>46</v>
      </c>
      <c r="AU2" s="110">
        <v>47</v>
      </c>
      <c r="AV2" s="110">
        <v>48</v>
      </c>
      <c r="AW2" s="110">
        <v>49</v>
      </c>
      <c r="AX2" s="110">
        <v>50</v>
      </c>
      <c r="AY2" s="110">
        <v>51</v>
      </c>
      <c r="AZ2" s="110">
        <v>52</v>
      </c>
      <c r="BA2" s="110">
        <v>53</v>
      </c>
      <c r="BB2" s="110">
        <v>54</v>
      </c>
      <c r="BC2" s="110">
        <v>55</v>
      </c>
      <c r="BD2" s="110">
        <v>56</v>
      </c>
      <c r="BE2" s="110">
        <v>57</v>
      </c>
      <c r="BF2" s="110">
        <v>58</v>
      </c>
      <c r="BG2" s="110">
        <v>59</v>
      </c>
      <c r="BH2" s="110">
        <v>60</v>
      </c>
      <c r="BI2" s="110">
        <v>61</v>
      </c>
      <c r="BJ2" s="110">
        <v>62</v>
      </c>
      <c r="BK2" s="110">
        <v>63</v>
      </c>
      <c r="BL2" s="110">
        <v>64</v>
      </c>
      <c r="BM2" s="110">
        <v>65</v>
      </c>
      <c r="BN2" s="110">
        <v>66</v>
      </c>
      <c r="BO2" s="110">
        <v>67</v>
      </c>
      <c r="BP2" s="110">
        <v>68</v>
      </c>
      <c r="BQ2" s="110">
        <v>69</v>
      </c>
      <c r="BR2" s="110">
        <v>70</v>
      </c>
      <c r="BS2" s="110">
        <v>71</v>
      </c>
      <c r="BT2" s="110">
        <v>72</v>
      </c>
      <c r="BU2" s="110">
        <v>73</v>
      </c>
      <c r="BV2" s="110">
        <v>74</v>
      </c>
      <c r="BW2" s="129">
        <v>75</v>
      </c>
      <c r="BX2" s="105">
        <v>76</v>
      </c>
      <c r="BY2" s="106">
        <v>77</v>
      </c>
      <c r="BZ2" s="106">
        <v>78</v>
      </c>
      <c r="CA2" s="106">
        <v>79</v>
      </c>
      <c r="CB2" s="106">
        <v>80</v>
      </c>
      <c r="CC2" s="106">
        <v>81</v>
      </c>
      <c r="CD2" s="106"/>
      <c r="CE2" s="133"/>
      <c r="CF2" s="110"/>
      <c r="CG2" s="110"/>
    </row>
    <row r="3" spans="1:85" customFormat="1">
      <c r="A3" s="111" t="s">
        <v>9</v>
      </c>
      <c r="B3" s="111" t="s">
        <v>10</v>
      </c>
      <c r="C3" s="111" t="s">
        <v>9</v>
      </c>
      <c r="D3" s="30" t="s">
        <v>11</v>
      </c>
      <c r="E3" s="30" t="s">
        <v>12</v>
      </c>
      <c r="F3" s="30" t="s">
        <v>13</v>
      </c>
      <c r="G3" s="30" t="s">
        <v>14</v>
      </c>
      <c r="H3" s="30" t="s">
        <v>15</v>
      </c>
      <c r="I3" s="30" t="s">
        <v>16</v>
      </c>
      <c r="J3" s="30" t="s">
        <v>17</v>
      </c>
      <c r="K3" s="29"/>
      <c r="L3" s="111" t="s">
        <v>9</v>
      </c>
      <c r="M3" s="30" t="s">
        <v>12</v>
      </c>
      <c r="N3" s="30" t="s">
        <v>14</v>
      </c>
      <c r="O3" s="30" t="s">
        <v>15</v>
      </c>
      <c r="P3" s="30" t="s">
        <v>16</v>
      </c>
      <c r="Q3" s="30" t="s">
        <v>17</v>
      </c>
      <c r="R3" s="115"/>
      <c r="S3" s="111" t="s">
        <v>9</v>
      </c>
      <c r="T3" s="30" t="s">
        <v>11</v>
      </c>
      <c r="U3" s="30" t="s">
        <v>12</v>
      </c>
      <c r="V3" s="116" t="s">
        <v>25</v>
      </c>
      <c r="W3" s="30" t="s">
        <v>13</v>
      </c>
      <c r="X3" s="30" t="s">
        <v>14</v>
      </c>
      <c r="Y3" s="30" t="s">
        <v>19</v>
      </c>
      <c r="Z3" s="30" t="s">
        <v>15</v>
      </c>
      <c r="AA3" s="30" t="s">
        <v>16</v>
      </c>
      <c r="AB3" s="30" t="s">
        <v>17</v>
      </c>
      <c r="AC3" s="30"/>
      <c r="AD3" s="111" t="s">
        <v>9</v>
      </c>
      <c r="AE3" s="30" t="s">
        <v>11</v>
      </c>
      <c r="AF3" s="30" t="s">
        <v>12</v>
      </c>
      <c r="AG3" s="116" t="s">
        <v>25</v>
      </c>
      <c r="AH3" s="30" t="s">
        <v>13</v>
      </c>
      <c r="AI3" s="30" t="s">
        <v>14</v>
      </c>
      <c r="AJ3" s="30" t="s">
        <v>19</v>
      </c>
      <c r="AK3" s="30" t="s">
        <v>15</v>
      </c>
      <c r="AL3" s="30" t="s">
        <v>16</v>
      </c>
      <c r="AM3" s="30" t="s">
        <v>17</v>
      </c>
      <c r="AN3" s="30"/>
      <c r="AO3" s="111" t="s">
        <v>9</v>
      </c>
      <c r="AP3" s="30" t="s">
        <v>11</v>
      </c>
      <c r="AQ3" s="30" t="s">
        <v>12</v>
      </c>
      <c r="AR3" s="30" t="s">
        <v>18</v>
      </c>
      <c r="AS3" s="30" t="s">
        <v>13</v>
      </c>
      <c r="AT3" s="30" t="s">
        <v>14</v>
      </c>
      <c r="AU3" s="30" t="s">
        <v>19</v>
      </c>
      <c r="AV3" s="30" t="s">
        <v>15</v>
      </c>
      <c r="AW3" s="30" t="s">
        <v>16</v>
      </c>
      <c r="AX3" s="30" t="s">
        <v>17</v>
      </c>
      <c r="AY3" s="30"/>
      <c r="AZ3" s="111" t="s">
        <v>9</v>
      </c>
      <c r="BA3" s="30" t="s">
        <v>11</v>
      </c>
      <c r="BB3" s="30" t="s">
        <v>12</v>
      </c>
      <c r="BC3" s="30" t="s">
        <v>25</v>
      </c>
      <c r="BD3" s="30" t="s">
        <v>13</v>
      </c>
      <c r="BE3" s="30" t="s">
        <v>14</v>
      </c>
      <c r="BF3" s="30" t="s">
        <v>19</v>
      </c>
      <c r="BG3" s="30" t="s">
        <v>15</v>
      </c>
      <c r="BH3" s="30" t="s">
        <v>16</v>
      </c>
      <c r="BI3" s="30" t="s">
        <v>17</v>
      </c>
      <c r="BJ3" s="30"/>
      <c r="BK3" s="111" t="s">
        <v>9</v>
      </c>
      <c r="BL3" s="30" t="s">
        <v>11</v>
      </c>
      <c r="BM3" s="30" t="s">
        <v>12</v>
      </c>
      <c r="BN3" s="30" t="s">
        <v>25</v>
      </c>
      <c r="BO3" s="30" t="s">
        <v>13</v>
      </c>
      <c r="BP3" s="30" t="s">
        <v>14</v>
      </c>
      <c r="BQ3" s="30" t="s">
        <v>19</v>
      </c>
      <c r="BR3" s="30" t="s">
        <v>15</v>
      </c>
      <c r="BS3" s="30" t="s">
        <v>16</v>
      </c>
      <c r="BT3" s="30" t="s">
        <v>17</v>
      </c>
      <c r="BU3" s="30"/>
      <c r="BV3" s="30"/>
      <c r="BW3" s="130"/>
      <c r="BX3" s="106" t="s">
        <v>9</v>
      </c>
      <c r="BY3" s="106" t="s">
        <v>12</v>
      </c>
      <c r="BZ3" s="106" t="s">
        <v>14</v>
      </c>
      <c r="CA3" s="106" t="s">
        <v>15</v>
      </c>
      <c r="CB3" s="106" t="s">
        <v>16</v>
      </c>
      <c r="CC3" s="106" t="s">
        <v>17</v>
      </c>
      <c r="CD3" s="106"/>
      <c r="CE3">
        <v>1</v>
      </c>
    </row>
    <row r="4" spans="1:85" customFormat="1">
      <c r="A4" s="6">
        <v>1</v>
      </c>
      <c r="B4" s="200" t="s">
        <v>120</v>
      </c>
      <c r="C4" s="6">
        <v>1</v>
      </c>
      <c r="D4" s="171"/>
      <c r="E4" s="171"/>
      <c r="F4" s="6" t="str">
        <f>IF(D4&gt;20,"N/A",IF(D4="","Abs.",D4))</f>
        <v>Abs.</v>
      </c>
      <c r="G4" s="6" t="str">
        <f>IF(E4&gt;80,"N/A",IF(E4="","Abs.",E4))</f>
        <v>Abs.</v>
      </c>
      <c r="H4" s="6" t="str">
        <f>IFERROR(IF(D4="","Abs.",IF(E4="","Abs.",(F4+G4))),"Abs.")</f>
        <v>Abs.</v>
      </c>
      <c r="I4" s="6" t="str">
        <f>IF(H4="N/A","N/A",IF(D4="","Abs.",IF(E4="","Abs.",IF(F4&lt;7,"F",IF(G4&lt;26,"F",IF(H4&lt;=39,"D",IF(H4&lt;=49,"C",IF(H4&lt;=59,"B",IF(H4&lt;=69,"A-",IF(H4&lt;=79,"A",IF(H4&gt;=80,"A+")))))))))))</f>
        <v>Abs.</v>
      </c>
      <c r="J4" s="6" t="str">
        <f t="shared" ref="J4" si="0">IF(I4="N/A","N/A",IF(D4="","Abs.",IF(E4="","Abs.",IF(F4&lt;7,"F",IF(F4="","Abs.",IF(G4&lt;26,"F",IF(H4&lt;=39,1,IF(H4&lt;=49,2,IF(H4&lt;=59,3,IF(H4&lt;=69,3.5,IF(H4&lt;=79,4,IF(H4&gt;=80,5))))))))))))</f>
        <v>Abs.</v>
      </c>
      <c r="K4" s="104"/>
      <c r="L4" s="6">
        <v>1</v>
      </c>
      <c r="M4" s="172"/>
      <c r="N4" s="113" t="str">
        <f>IF(M4="","Abs.",M4)</f>
        <v>Abs.</v>
      </c>
      <c r="O4" s="6" t="str">
        <f>IF(N4="","Abs.",N4)</f>
        <v>Abs.</v>
      </c>
      <c r="P4" s="6" t="str">
        <f t="shared" ref="P4" si="1">IF(M4="","Abs.",IF(N4&lt;33,"F",IF(O4&lt;=39,"D",IF(O4&lt;=49,"C",IF(O4&lt;=59,"B",IF(O4&lt;=69,"A-",IF(O4&lt;=79,"A",IF(O4&gt;=80,"A+"))))))))</f>
        <v>Abs.</v>
      </c>
      <c r="Q4" s="6" t="str">
        <f t="shared" ref="Q4" si="2">IF(M4="","Abs.",IF(N4&lt;33,"F",IF(O4&lt;=39,1,IF(O4&lt;=49,2,IF(O4&lt;=59,3,IF(O4&lt;=69,3.5,IF(O4&lt;=79,4,IF(O4&gt;=80,5))))))))</f>
        <v>Abs.</v>
      </c>
      <c r="R4" s="117"/>
      <c r="S4" s="6">
        <v>1</v>
      </c>
      <c r="T4" s="125"/>
      <c r="U4" s="125"/>
      <c r="V4" s="198"/>
      <c r="W4" s="6" t="str">
        <f>IF(T4&gt;25,"N/A",IF(T4="","Abs.",T4))</f>
        <v>Abs.</v>
      </c>
      <c r="X4" s="6" t="str">
        <f>IF(U4&gt;50,"N/A",IF(U4="","Abs.",U4))</f>
        <v>Abs.</v>
      </c>
      <c r="Y4" s="6" t="str">
        <f>IF(V4&gt;25,"N/A",IF(V4="","Abs.",V4))</f>
        <v>Abs.</v>
      </c>
      <c r="Z4" s="6" t="str">
        <f>IFERROR(IF(T4="","Abs.",IF(U4="","Abs.",IF(V4="","Abs.",(W4+X4+Y4)))),"Abs.")</f>
        <v>Abs.</v>
      </c>
      <c r="AA4" s="6" t="str">
        <f>IF(Z4="Abs","Abs.",IF(T4="","Abs.",IF(U4="","Abs.",IF(V4="","Abs.",IF(W4&lt;8,"F",IF(X4&lt;17,"F",IF(Y4&lt;8,"F",IF(Z4&lt;=39,"D",IF(Z4&lt;=49,"C",IF(Z4&lt;=59,"B",IF(Z4&lt;=69,"A-",IF(Z4&lt;=79,"A",IF(Z4&gt;=80,"A+")))))))))))))</f>
        <v>Abs.</v>
      </c>
      <c r="AB4" s="6" t="str">
        <f>IF(AA4="Abs.","Abs.",IF(AA4="F","F",IF(T4="","Abs.",IF(U4="","Abs.",IF(V4="","Abs.",IF(W4="","Abs.",IF(W4&lt;8,"F",IF(X4&lt;17,"F",IF(Z4&lt;=39,1,IF(Z4&lt;=49,2,IF(Z4&lt;=59,3,IF(Z4&lt;=69,3.5,IF(Z4&lt;=79,4,IF(Z4&gt;=80,5))))))))))))))</f>
        <v>Abs.</v>
      </c>
      <c r="AC4" s="6"/>
      <c r="AD4" s="6">
        <v>1</v>
      </c>
      <c r="AE4" s="172"/>
      <c r="AF4" s="172"/>
      <c r="AG4" s="172"/>
      <c r="AH4" s="6" t="str">
        <f>IF(AE4&gt;25,"N/A",IF(AE4="","Abs.",AE4))</f>
        <v>Abs.</v>
      </c>
      <c r="AI4" s="6" t="str">
        <f>IF(AF4&gt;50,"N/A",IF(AF4="","Abs.",AF4))</f>
        <v>Abs.</v>
      </c>
      <c r="AJ4" s="6" t="str">
        <f>IF(AG4&gt;25,"N/A",IF(AG4="","Abs.",AG4))</f>
        <v>Abs.</v>
      </c>
      <c r="AK4" s="6" t="str">
        <f>IFERROR(IF(AE4="","Abs.",IF(AF4="","Abs.",IF(AG4="","Abs.",(AH4+AI4+AJ4)))),"Abs.")</f>
        <v>Abs.</v>
      </c>
      <c r="AL4" s="6" t="str">
        <f>IF(AK4="Abs","Abs.",IF(AE4="","Abs.",IF(AF4="","Abs.",IF(AG4="","Abs.",IF(AH4&lt;8,"F",IF(AI4&lt;17,"F",IF(AJ4&lt;8,"F",IF(AK4&lt;=39,"D",IF(AK4&lt;=49,"C",IF(AK4&lt;=59,"B",IF(AK4&lt;=69,"A-",IF(AK4&lt;=79,"A",IF(AK4&gt;=80,"A+")))))))))))))</f>
        <v>Abs.</v>
      </c>
      <c r="AM4" s="6" t="str">
        <f>IF(AL4="Abs.","Abs.",IF(AL4="F","F",IF(AE4="","Abs.",IF(AF4="","Abs.",IF(AG4="","Abs.",IF(AH4="","Abs.",IF(AH4&lt;8,"F",IF(AI4&lt;17,"F",IF(AK4&lt;=39,1,IF(AK4&lt;=49,2,IF(AK4&lt;=59,3,IF(AK4&lt;=69,3.5,IF(AK4&lt;=79,4,IF(AK4&gt;=80,5))))))))))))))</f>
        <v>Abs.</v>
      </c>
      <c r="AN4" s="6"/>
      <c r="AO4" s="6">
        <v>1</v>
      </c>
      <c r="AP4" s="180"/>
      <c r="AQ4" s="180"/>
      <c r="AR4" s="180"/>
      <c r="AS4" s="6" t="str">
        <f>IF(AP4&gt;25,"N/A",IF(AP4="","Abs.",AP4))</f>
        <v>Abs.</v>
      </c>
      <c r="AT4" s="6" t="str">
        <f>IF(AQ4&gt;50,"N/A",IF(AQ4="","Abs.",AQ4))</f>
        <v>Abs.</v>
      </c>
      <c r="AU4" s="6" t="str">
        <f>IF(AR4&gt;25,"N/A",IF(AR4="","Abs.",AR4))</f>
        <v>Abs.</v>
      </c>
      <c r="AV4" s="6" t="str">
        <f>IFERROR(IF(AP4="","Abs.",IF(AQ4="","Abs.",IF(AR4="","Abs.",(AS4+AT4+AU4)))),"Abs.")</f>
        <v>Abs.</v>
      </c>
      <c r="AW4" s="6" t="str">
        <f>IF(AV4="Abs","Abs.",IF(AP4="","Abs.",IF(AQ4="","Abs.",IF(AR4="","Abs.",IF(AS4&lt;8,"F",IF(AT4&lt;17,"F",IF(AU4&lt;8,"F",IF(AV4&lt;=39,"D",IF(AV4&lt;=49,"C",IF(AV4&lt;=59,"B",IF(AV4&lt;=69,"A-",IF(AV4&lt;=79,"A",IF(AV4&gt;=80,"A+")))))))))))))</f>
        <v>Abs.</v>
      </c>
      <c r="AX4" s="6" t="str">
        <f>IF(AW4="Abs.","Abs.",IF(AW4="F","F",IF(AP4="","Abs.",IF(AQ4="","Abs.",IF(AR4="","Abs.",IF(AS4="","Abs.",IF(AS4&lt;8,"F",IF(AT4&lt;17,"F",IF(AV4&lt;=39,1,IF(AV4&lt;=49,2,IF(AV4&lt;=59,3,IF(AV4&lt;=69,3.5,IF(AV4&lt;=79,4,IF(AV4&gt;=80,5))))))))))))))</f>
        <v>Abs.</v>
      </c>
      <c r="AY4" s="6"/>
      <c r="AZ4" s="6">
        <v>1</v>
      </c>
      <c r="BA4" s="184"/>
      <c r="BB4" s="184"/>
      <c r="BC4" s="187"/>
      <c r="BD4" s="127">
        <f>BA4</f>
        <v>0</v>
      </c>
      <c r="BE4" s="6" t="str">
        <f>IF(BB4&gt;50,"N/A",IF(BB4="","Abs.",BB4))</f>
        <v>Abs.</v>
      </c>
      <c r="BF4" s="6" t="str">
        <f>IF(BC4&gt;25,"N/A",IF(BC4="","Abs.",BC4))</f>
        <v>Abs.</v>
      </c>
      <c r="BG4" s="6" t="str">
        <f>IFERROR(IF(BA4="","Abs.",IF(BB4="","Abs.",IF(BC4="","Abs.",(BD4+BE4+BF4)))),"Abs.")</f>
        <v>Abs.</v>
      </c>
      <c r="BH4" s="6" t="str">
        <f>IF(BG4="Abs","Abs.",IF(BA4="","Abs.",IF(BB4="","Abs.",IF(BC4="","Abs.",IF(BD4&lt;8,"F",IF(BE4&lt;17,"F",IF(BF4&lt;8,"F",IF(BG4&lt;=39,"D",IF(BG4&lt;=49,"C",IF(BG4&lt;=59,"B",IF(BG4&lt;=69,"A-",IF(BG4&lt;=79,"A",IF(BG4&gt;=80,"A+")))))))))))))</f>
        <v>Abs.</v>
      </c>
      <c r="BI4" s="6" t="str">
        <f>IF(BH4="Abs.","Abs.",IF(BH4="F","F",IF(BA4="","Abs.",IF(BB4="","Abs.",IF(BC4="","Abs.",IF(BD4="","Abs.",IF(BD4&lt;8,"F",IF(BE4&lt;17,"F",IF(BG4&lt;=39,1,IF(BG4&lt;=49,2,IF(BG4&lt;=59,3,IF(BG4&lt;=69,3.5,IF(BG4&lt;=79,4,IF(BG4&gt;=80,5))))))))))))))</f>
        <v>Abs.</v>
      </c>
      <c r="BJ4" s="6"/>
      <c r="BK4" s="6">
        <v>1</v>
      </c>
      <c r="BL4" s="196"/>
      <c r="BM4" s="196"/>
      <c r="BN4" s="196"/>
      <c r="BO4" s="6" t="str">
        <f t="shared" ref="BO4:BO68" si="3">IF(BL4&gt;25,"N/A",IF(BL4="","Abs.",BL4))</f>
        <v>Abs.</v>
      </c>
      <c r="BP4" s="6" t="str">
        <f>IF(BM4&gt;50,"N/A",IF(BM4="","Abs.",BM4))</f>
        <v>Abs.</v>
      </c>
      <c r="BQ4" s="6" t="str">
        <f>IF(BN4&gt;25,"N/A",IF(BN4="","Abs.",BN4))</f>
        <v>Abs.</v>
      </c>
      <c r="BR4" s="6" t="str">
        <f>IFERROR(IF(BL4="","Abs.",IF(BM4="","Abs.",IF(BN4="","Abs.",(BO4+BP4+BQ4)))),"Abs.")</f>
        <v>Abs.</v>
      </c>
      <c r="BS4" s="6" t="str">
        <f>IF(BR4="Abs","Abs.",IF(BL4="","Abs.",IF(BM4="","Abs.",IF(BN4="","Abs.",IF(BO4&lt;8,"F",IF(BP4&lt;17,"F",IF(BQ4&lt;8,"F",IF(BR4&lt;=39,"D",IF(BR4&lt;=49,"C",IF(BR4&lt;=59,"B",IF(BR4&lt;=69,"A-",IF(BR4&lt;=79,"A",IF(BR4&gt;=80,"A+")))))))))))))</f>
        <v>Abs.</v>
      </c>
      <c r="BT4" s="6" t="str">
        <f>IF(BS4="Abs.","Abs.",IF(BS4="F","F",IF(BL4="","Abs.",IF(BM4="","Abs.",IF(BN4="","Abs.",IF(BO4="","Abs.",IF(BO4&lt;8,"F",IF(BP4&lt;17,"F",IF(BR4&lt;=39,1,IF(BR4&lt;=49,2,IF(BR4&lt;=59,3,IF(BR4&lt;=69,3.5,IF(BR4&lt;=79,4,IF(BR4&gt;=80,5))))))))))))))</f>
        <v>Abs.</v>
      </c>
      <c r="BU4" s="104"/>
      <c r="BV4" t="str">
        <f>IF(BW4=1,"জীববিজ্ঞান","গণিত")</f>
        <v>গণিত</v>
      </c>
      <c r="BW4" s="131">
        <v>2</v>
      </c>
      <c r="BX4" s="106">
        <v>1</v>
      </c>
      <c r="BY4" s="107"/>
      <c r="BZ4" s="132" t="str">
        <f>IF(BY4="","Abs.",BY4)</f>
        <v>Abs.</v>
      </c>
      <c r="CA4" s="106" t="str">
        <f>IF(BZ4="","Abs.",BZ4)</f>
        <v>Abs.</v>
      </c>
      <c r="CB4" s="106" t="str">
        <f t="shared" ref="CB4" si="4">IF(BY4="","Abs.",IF(BZ4&lt;33,"F",IF(CA4&lt;=39,"D",IF(CA4&lt;=49,"C",IF(CA4&lt;=59,"B",IF(CA4&lt;=69,"A-",IF(CA4&lt;=79,"A",IF(CA4&gt;=80,"A+"))))))))</f>
        <v>Abs.</v>
      </c>
      <c r="CC4" s="106" t="str">
        <f t="shared" ref="CC4" si="5">IF(BY4="","Abs.",IF(BZ4&lt;33,"F",IF(CA4&lt;=39,1,IF(CA4&lt;=49,2,IF(CA4&lt;=59,3,IF(CA4&lt;=69,3.5,IF(CA4&lt;=79,4,IF(CA4&gt;=80,5))))))))</f>
        <v>Abs.</v>
      </c>
      <c r="CD4" s="132"/>
      <c r="CE4" s="134"/>
      <c r="CF4" s="6"/>
      <c r="CG4" s="6"/>
    </row>
    <row r="5" spans="1:85" customFormat="1">
      <c r="A5" s="6">
        <v>2</v>
      </c>
      <c r="B5" s="200" t="s">
        <v>121</v>
      </c>
      <c r="C5" s="6">
        <v>2</v>
      </c>
      <c r="D5" s="171"/>
      <c r="E5" s="171"/>
      <c r="F5" s="6" t="str">
        <f t="shared" ref="F5:F68" si="6">IF(D5&gt;20,"N/A",IF(D5="","Abs.",D5))</f>
        <v>Abs.</v>
      </c>
      <c r="G5" s="6" t="str">
        <f t="shared" ref="G5:G68" si="7">IF(E5&gt;80,"N/A",IF(E5="","Abs.",E5))</f>
        <v>Abs.</v>
      </c>
      <c r="H5" s="6" t="str">
        <f t="shared" ref="H5:H68" si="8">IFERROR(IF(D5="","Abs.",IF(E5="","Abs.",(F5+G5))),"Abs.")</f>
        <v>Abs.</v>
      </c>
      <c r="I5" s="6" t="str">
        <f t="shared" ref="I5:I68" si="9">IF(H5="N/A","N/A",IF(D5="","Abs.",IF(E5="","Abs.",IF(F5&lt;7,"F",IF(G5&lt;26,"F",IF(H5&lt;=39,"D",IF(H5&lt;=49,"C",IF(H5&lt;=59,"B",IF(H5&lt;=69,"A-",IF(H5&lt;=79,"A",IF(H5&gt;=80,"A+")))))))))))</f>
        <v>Abs.</v>
      </c>
      <c r="J5" s="6" t="str">
        <f t="shared" ref="J5:J68" si="10">IF(I5="N/A","N/A",IF(D5="","Abs.",IF(E5="","Abs.",IF(F5&lt;7,"F",IF(F5="","Abs.",IF(G5&lt;26,"F",IF(H5&lt;=39,1,IF(H5&lt;=49,2,IF(H5&lt;=59,3,IF(H5&lt;=69,3.5,IF(H5&lt;=79,4,IF(H5&gt;=80,5))))))))))))</f>
        <v>Abs.</v>
      </c>
      <c r="K5" s="104"/>
      <c r="L5" s="6">
        <v>2</v>
      </c>
      <c r="M5" s="172"/>
      <c r="N5" s="113" t="str">
        <f t="shared" ref="N5:N68" si="11">IF(M5="","Abs.",M5)</f>
        <v>Abs.</v>
      </c>
      <c r="O5" s="6" t="str">
        <f t="shared" ref="O5:O68" si="12">IF(N5="","Abs.",N5)</f>
        <v>Abs.</v>
      </c>
      <c r="P5" s="6" t="str">
        <f t="shared" ref="P5:P68" si="13">IF(M5="","Abs.",IF(N5&lt;33,"F",IF(O5&lt;=39,"D",IF(O5&lt;=49,"C",IF(O5&lt;=59,"B",IF(O5&lt;=69,"A-",IF(O5&lt;=79,"A",IF(O5&gt;=80,"A+"))))))))</f>
        <v>Abs.</v>
      </c>
      <c r="Q5" s="6" t="str">
        <f t="shared" ref="Q5:Q68" si="14">IF(M5="","Abs.",IF(N5&lt;33,"F",IF(O5&lt;=39,1,IF(O5&lt;=49,2,IF(O5&lt;=59,3,IF(O5&lt;=69,3.5,IF(O5&lt;=79,4,IF(O5&gt;=80,5))))))))</f>
        <v>Abs.</v>
      </c>
      <c r="R5" s="117"/>
      <c r="S5" s="6">
        <v>2</v>
      </c>
      <c r="T5" s="125"/>
      <c r="U5" s="125"/>
      <c r="V5" s="198"/>
      <c r="W5" s="6" t="str">
        <f t="shared" ref="W5:W68" si="15">IF(T5&gt;25,"N/A",IF(T5="","Abs.",T5))</f>
        <v>Abs.</v>
      </c>
      <c r="X5" s="6" t="str">
        <f t="shared" ref="X5:X68" si="16">IF(U5&gt;50,"N/A",IF(U5="","Abs.",U5))</f>
        <v>Abs.</v>
      </c>
      <c r="Y5" s="6" t="str">
        <f t="shared" ref="Y5:Y68" si="17">IF(V5&gt;25,"N/A",IF(V5="","Abs.",V5))</f>
        <v>Abs.</v>
      </c>
      <c r="Z5" s="6" t="str">
        <f t="shared" ref="Z5:Z68" si="18">IFERROR(IF(T5="","Abs.",IF(U5="","Abs.",IF(V5="","Abs.",(W5+X5+Y5)))),"Abs.")</f>
        <v>Abs.</v>
      </c>
      <c r="AA5" s="6" t="str">
        <f t="shared" ref="AA5:AA68" si="19">IF(Z5="Abs","Abs.",IF(T5="","Abs.",IF(U5="","Abs.",IF(V5="","Abs.",IF(W5&lt;8,"F",IF(X5&lt;17,"F",IF(Y5&lt;8,"F",IF(Z5&lt;=39,"D",IF(Z5&lt;=49,"C",IF(Z5&lt;=59,"B",IF(Z5&lt;=69,"A-",IF(Z5&lt;=79,"A",IF(Z5&gt;=80,"A+")))))))))))))</f>
        <v>Abs.</v>
      </c>
      <c r="AB5" s="6" t="str">
        <f t="shared" ref="AB5:AB68" si="20">IF(AA5="Abs.","Abs.",IF(AA5="F","F",IF(T5="","Abs.",IF(U5="","Abs.",IF(V5="","Abs.",IF(W5="","Abs.",IF(W5&lt;8,"F",IF(X5&lt;17,"F",IF(Z5&lt;=39,1,IF(Z5&lt;=49,2,IF(Z5&lt;=59,3,IF(Z5&lt;=69,3.5,IF(Z5&lt;=79,4,IF(Z5&gt;=80,5))))))))))))))</f>
        <v>Abs.</v>
      </c>
      <c r="AC5" s="6"/>
      <c r="AD5" s="6">
        <v>2</v>
      </c>
      <c r="AE5" s="172"/>
      <c r="AF5" s="172"/>
      <c r="AG5" s="172"/>
      <c r="AH5" s="6" t="str">
        <f t="shared" ref="AH5:AH68" si="21">IF(AE5&gt;25,"N/A",IF(AE5="","Abs.",AE5))</f>
        <v>Abs.</v>
      </c>
      <c r="AI5" s="6" t="str">
        <f t="shared" ref="AI5:AI68" si="22">IF(AF5&gt;50,"N/A",IF(AF5="","Abs.",AF5))</f>
        <v>Abs.</v>
      </c>
      <c r="AJ5" s="6" t="str">
        <f t="shared" ref="AJ5:AJ68" si="23">IF(AG5&gt;25,"N/A",IF(AG5="","Abs.",AG5))</f>
        <v>Abs.</v>
      </c>
      <c r="AK5" s="6" t="str">
        <f t="shared" ref="AK5:AK68" si="24">IFERROR(IF(AE5="","Abs.",IF(AF5="","Abs.",IF(AG5="","Abs.",(AH5+AI5+AJ5)))),"Abs.")</f>
        <v>Abs.</v>
      </c>
      <c r="AL5" s="6" t="str">
        <f t="shared" ref="AL5:AL68" si="25">IF(AK5="Abs","Abs.",IF(AE5="","Abs.",IF(AF5="","Abs.",IF(AG5="","Abs.",IF(AH5&lt;8,"F",IF(AI5&lt;17,"F",IF(AJ5&lt;8,"F",IF(AK5&lt;=39,"D",IF(AK5&lt;=49,"C",IF(AK5&lt;=59,"B",IF(AK5&lt;=69,"A-",IF(AK5&lt;=79,"A",IF(AK5&gt;=80,"A+")))))))))))))</f>
        <v>Abs.</v>
      </c>
      <c r="AM5" s="6" t="str">
        <f t="shared" ref="AM5:AM68" si="26">IF(AL5="Abs.","Abs.",IF(AL5="F","F",IF(AE5="","Abs.",IF(AF5="","Abs.",IF(AG5="","Abs.",IF(AH5="","Abs.",IF(AH5&lt;8,"F",IF(AI5&lt;17,"F",IF(AK5&lt;=39,1,IF(AK5&lt;=49,2,IF(AK5&lt;=59,3,IF(AK5&lt;=69,3.5,IF(AK5&lt;=79,4,IF(AK5&gt;=80,5))))))))))))))</f>
        <v>Abs.</v>
      </c>
      <c r="AN5" s="6"/>
      <c r="AO5" s="6">
        <v>2</v>
      </c>
      <c r="AP5" s="179"/>
      <c r="AQ5" s="179"/>
      <c r="AR5" s="179"/>
      <c r="AS5" s="6" t="str">
        <f t="shared" ref="AS5:AS68" si="27">IF(AP5&gt;25,"N/A",IF(AP5="","Abs.",AP5))</f>
        <v>Abs.</v>
      </c>
      <c r="AT5" s="6" t="str">
        <f t="shared" ref="AT5:AT68" si="28">IF(AQ5&gt;50,"N/A",IF(AQ5="","Abs.",AQ5))</f>
        <v>Abs.</v>
      </c>
      <c r="AU5" s="6" t="str">
        <f t="shared" ref="AU5:AU68" si="29">IF(AR5&gt;25,"N/A",IF(AR5="","Abs.",AR5))</f>
        <v>Abs.</v>
      </c>
      <c r="AV5" s="6" t="str">
        <f t="shared" ref="AV5:AV68" si="30">IFERROR(IF(AP5="","Abs.",IF(AQ5="","Abs.",IF(AR5="","Abs.",(AS5+AT5+AU5)))),"Abs.")</f>
        <v>Abs.</v>
      </c>
      <c r="AW5" s="6" t="str">
        <f t="shared" ref="AW5:AW68" si="31">IF(AV5="Abs","Abs.",IF(AP5="","Abs.",IF(AQ5="","Abs.",IF(AR5="","Abs.",IF(AS5&lt;8,"F",IF(AT5&lt;17,"F",IF(AU5&lt;8,"F",IF(AV5&lt;=39,"D",IF(AV5&lt;=49,"C",IF(AV5&lt;=59,"B",IF(AV5&lt;=69,"A-",IF(AV5&lt;=79,"A",IF(AV5&gt;=80,"A+")))))))))))))</f>
        <v>Abs.</v>
      </c>
      <c r="AX5" s="6" t="str">
        <f t="shared" ref="AX5:AX68" si="32">IF(AW5="Abs.","Abs.",IF(AW5="F","F",IF(AP5="","Abs.",IF(AQ5="","Abs.",IF(AR5="","Abs.",IF(AS5="","Abs.",IF(AS5&lt;8,"F",IF(AT5&lt;17,"F",IF(AV5&lt;=39,1,IF(AV5&lt;=49,2,IF(AV5&lt;=59,3,IF(AV5&lt;=69,3.5,IF(AV5&lt;=79,4,IF(AV5&gt;=80,5))))))))))))))</f>
        <v>Abs.</v>
      </c>
      <c r="AY5" s="6"/>
      <c r="AZ5" s="6">
        <v>2</v>
      </c>
      <c r="BA5" s="184"/>
      <c r="BB5" s="184"/>
      <c r="BC5" s="187"/>
      <c r="BD5" s="127">
        <f t="shared" ref="BD5:BD68" si="33">BA5</f>
        <v>0</v>
      </c>
      <c r="BE5" s="6" t="str">
        <f t="shared" ref="BE5:BE68" si="34">IF(BB5&gt;50,"N/A",IF(BB5="","Abs.",BB5))</f>
        <v>Abs.</v>
      </c>
      <c r="BF5" s="6" t="str">
        <f t="shared" ref="BF5:BF68" si="35">IF(BC5&gt;25,"N/A",IF(BC5="","Abs.",BC5))</f>
        <v>Abs.</v>
      </c>
      <c r="BG5" s="6" t="str">
        <f t="shared" ref="BG5:BG68" si="36">IFERROR(IF(BA5="","Abs.",IF(BB5="","Abs.",IF(BC5="","Abs.",(BD5+BE5+BF5)))),"Abs.")</f>
        <v>Abs.</v>
      </c>
      <c r="BH5" s="6" t="str">
        <f t="shared" ref="BH5:BH68" si="37">IF(BG5="Abs","Abs.",IF(BA5="","Abs.",IF(BB5="","Abs.",IF(BC5="","Abs.",IF(BD5&lt;8,"F",IF(BE5&lt;17,"F",IF(BF5&lt;8,"F",IF(BG5&lt;=39,"D",IF(BG5&lt;=49,"C",IF(BG5&lt;=59,"B",IF(BG5&lt;=69,"A-",IF(BG5&lt;=79,"A",IF(BG5&gt;=80,"A+")))))))))))))</f>
        <v>Abs.</v>
      </c>
      <c r="BI5" s="6" t="str">
        <f t="shared" ref="BI5:BI68" si="38">IF(BH5="Abs.","Abs.",IF(BH5="F","F",IF(BA5="","Abs.",IF(BB5="","Abs.",IF(BC5="","Abs.",IF(BD5="","Abs.",IF(BD5&lt;8,"F",IF(BE5&lt;17,"F",IF(BG5&lt;=39,1,IF(BG5&lt;=49,2,IF(BG5&lt;=59,3,IF(BG5&lt;=69,3.5,IF(BG5&lt;=79,4,IF(BG5&gt;=80,5))))))))))))))</f>
        <v>Abs.</v>
      </c>
      <c r="BJ5" s="6"/>
      <c r="BK5" s="6">
        <v>2</v>
      </c>
      <c r="BL5" s="196"/>
      <c r="BM5" s="196"/>
      <c r="BN5" s="196"/>
      <c r="BO5" s="6" t="str">
        <f t="shared" si="3"/>
        <v>Abs.</v>
      </c>
      <c r="BP5" s="6" t="str">
        <f t="shared" ref="BP5:BP68" si="39">IF(BM5&gt;50,"N/A",IF(BM5="","Abs.",BM5))</f>
        <v>Abs.</v>
      </c>
      <c r="BQ5" s="6" t="str">
        <f t="shared" ref="BQ5:BQ68" si="40">IF(BN5&gt;25,"N/A",IF(BN5="","Abs.",BN5))</f>
        <v>Abs.</v>
      </c>
      <c r="BR5" s="6" t="str">
        <f t="shared" ref="BR5:BR68" si="41">IFERROR(IF(BL5="","Abs.",IF(BM5="","Abs.",IF(BN5="","Abs.",(BO5+BP5+BQ5)))),"Abs.")</f>
        <v>Abs.</v>
      </c>
      <c r="BS5" s="6" t="str">
        <f t="shared" ref="BS5:BS68" si="42">IF(BR5="Abs","Abs.",IF(BL5="","Abs.",IF(BM5="","Abs.",IF(BN5="","Abs.",IF(BO5&lt;8,"F",IF(BP5&lt;17,"F",IF(BQ5&lt;8,"F",IF(BR5&lt;=39,"D",IF(BR5&lt;=49,"C",IF(BR5&lt;=59,"B",IF(BR5&lt;=69,"A-",IF(BR5&lt;=79,"A",IF(BR5&gt;=80,"A+")))))))))))))</f>
        <v>Abs.</v>
      </c>
      <c r="BT5" s="6" t="str">
        <f t="shared" ref="BT5:BT68" si="43">IF(BS5="Abs.","Abs.",IF(BS5="F","F",IF(BL5="","Abs.",IF(BM5="","Abs.",IF(BN5="","Abs.",IF(BO5="","Abs.",IF(BO5&lt;8,"F",IF(BP5&lt;17,"F",IF(BR5&lt;=39,1,IF(BR5&lt;=49,2,IF(BR5&lt;=59,3,IF(BR5&lt;=69,3.5,IF(BR5&lt;=79,4,IF(BR5&gt;=80,5))))))))))))))</f>
        <v>Abs.</v>
      </c>
      <c r="BU5" s="104"/>
      <c r="BV5" t="str">
        <f t="shared" ref="BV5:BV68" si="44">IF(BW5=1,"জীববিজ্ঞান","গণিত")</f>
        <v>জীববিজ্ঞান</v>
      </c>
      <c r="BW5" s="131">
        <v>1</v>
      </c>
      <c r="BX5" s="106">
        <v>2</v>
      </c>
      <c r="BY5" s="107"/>
      <c r="BZ5" s="132" t="str">
        <f t="shared" ref="BZ5:CA5" si="45">IF(BY5="","Abs.",BY5)</f>
        <v>Abs.</v>
      </c>
      <c r="CA5" s="106" t="str">
        <f t="shared" si="45"/>
        <v>Abs.</v>
      </c>
      <c r="CB5" s="106" t="str">
        <f t="shared" ref="CB5:CB68" si="46">IF(BY5="","Abs.",IF(BZ5&lt;33,"F",IF(CA5&lt;=39,"D",IF(CA5&lt;=49,"C",IF(CA5&lt;=59,"B",IF(CA5&lt;=69,"A-",IF(CA5&lt;=79,"A",IF(CA5&gt;=80,"A+"))))))))</f>
        <v>Abs.</v>
      </c>
      <c r="CC5" s="106" t="str">
        <f t="shared" ref="CC5:CC68" si="47">IF(BY5="","Abs.",IF(BZ5&lt;33,"F",IF(CA5&lt;=39,1,IF(CA5&lt;=49,2,IF(CA5&lt;=59,3,IF(CA5&lt;=69,3.5,IF(CA5&lt;=79,4,IF(CA5&gt;=80,5))))))))</f>
        <v>Abs.</v>
      </c>
      <c r="CD5" s="106"/>
    </row>
    <row r="6" spans="1:85" customFormat="1">
      <c r="A6" s="6">
        <v>3</v>
      </c>
      <c r="B6" s="200" t="s">
        <v>122</v>
      </c>
      <c r="C6" s="6">
        <v>3</v>
      </c>
      <c r="D6" s="171">
        <v>15</v>
      </c>
      <c r="E6" s="171">
        <v>63</v>
      </c>
      <c r="F6" s="6">
        <f t="shared" si="6"/>
        <v>15</v>
      </c>
      <c r="G6" s="6">
        <f t="shared" si="7"/>
        <v>63</v>
      </c>
      <c r="H6" s="6">
        <f t="shared" si="8"/>
        <v>78</v>
      </c>
      <c r="I6" s="6" t="str">
        <f t="shared" si="9"/>
        <v>A</v>
      </c>
      <c r="J6" s="6">
        <f t="shared" si="10"/>
        <v>4</v>
      </c>
      <c r="K6" s="104"/>
      <c r="L6" s="6">
        <v>3</v>
      </c>
      <c r="M6" s="172">
        <v>72</v>
      </c>
      <c r="N6" s="113">
        <f t="shared" si="11"/>
        <v>72</v>
      </c>
      <c r="O6" s="6">
        <f t="shared" si="12"/>
        <v>72</v>
      </c>
      <c r="P6" s="6" t="str">
        <f t="shared" si="13"/>
        <v>A</v>
      </c>
      <c r="Q6" s="6">
        <f t="shared" si="14"/>
        <v>4</v>
      </c>
      <c r="R6" s="117"/>
      <c r="S6" s="6">
        <v>3</v>
      </c>
      <c r="T6" s="179">
        <v>17</v>
      </c>
      <c r="U6" s="179">
        <v>24</v>
      </c>
      <c r="V6" s="199">
        <v>17</v>
      </c>
      <c r="W6" s="6">
        <f t="shared" si="15"/>
        <v>17</v>
      </c>
      <c r="X6" s="6">
        <f t="shared" si="16"/>
        <v>24</v>
      </c>
      <c r="Y6" s="6">
        <f t="shared" si="17"/>
        <v>17</v>
      </c>
      <c r="Z6" s="6">
        <f t="shared" si="18"/>
        <v>58</v>
      </c>
      <c r="AA6" s="6" t="str">
        <f t="shared" si="19"/>
        <v>B</v>
      </c>
      <c r="AB6" s="6">
        <f t="shared" si="20"/>
        <v>3</v>
      </c>
      <c r="AC6" s="6"/>
      <c r="AD6" s="6">
        <v>3</v>
      </c>
      <c r="AE6" s="172">
        <v>8</v>
      </c>
      <c r="AF6" s="172">
        <v>19</v>
      </c>
      <c r="AG6" s="172">
        <v>17</v>
      </c>
      <c r="AH6" s="6">
        <f t="shared" si="21"/>
        <v>8</v>
      </c>
      <c r="AI6" s="6">
        <f t="shared" si="22"/>
        <v>19</v>
      </c>
      <c r="AJ6" s="6">
        <f t="shared" si="23"/>
        <v>17</v>
      </c>
      <c r="AK6" s="6">
        <f t="shared" si="24"/>
        <v>44</v>
      </c>
      <c r="AL6" s="6" t="str">
        <f t="shared" si="25"/>
        <v>C</v>
      </c>
      <c r="AM6" s="6">
        <f t="shared" si="26"/>
        <v>2</v>
      </c>
      <c r="AN6" s="6"/>
      <c r="AO6" s="6">
        <v>3</v>
      </c>
      <c r="AP6" s="180">
        <v>19</v>
      </c>
      <c r="AQ6" s="180">
        <v>17</v>
      </c>
      <c r="AR6" s="180">
        <v>18</v>
      </c>
      <c r="AS6" s="6">
        <f t="shared" si="27"/>
        <v>19</v>
      </c>
      <c r="AT6" s="6">
        <f t="shared" si="28"/>
        <v>17</v>
      </c>
      <c r="AU6" s="6">
        <f t="shared" si="29"/>
        <v>18</v>
      </c>
      <c r="AV6" s="6">
        <f t="shared" si="30"/>
        <v>54</v>
      </c>
      <c r="AW6" s="6" t="str">
        <f t="shared" si="31"/>
        <v>B</v>
      </c>
      <c r="AX6" s="6">
        <f t="shared" si="32"/>
        <v>3</v>
      </c>
      <c r="AY6" s="6"/>
      <c r="AZ6" s="6">
        <v>3</v>
      </c>
      <c r="BA6" s="185">
        <v>14</v>
      </c>
      <c r="BB6" s="185">
        <v>22</v>
      </c>
      <c r="BC6">
        <v>20</v>
      </c>
      <c r="BD6" s="127">
        <f t="shared" si="33"/>
        <v>14</v>
      </c>
      <c r="BE6" s="6">
        <f t="shared" si="34"/>
        <v>22</v>
      </c>
      <c r="BF6" s="6">
        <f t="shared" si="35"/>
        <v>20</v>
      </c>
      <c r="BG6" s="6">
        <f t="shared" si="36"/>
        <v>56</v>
      </c>
      <c r="BH6" s="6" t="str">
        <f t="shared" si="37"/>
        <v>B</v>
      </c>
      <c r="BI6" s="6">
        <f t="shared" si="38"/>
        <v>3</v>
      </c>
      <c r="BJ6" s="6"/>
      <c r="BK6" s="6">
        <v>3</v>
      </c>
      <c r="BL6" s="196">
        <v>14</v>
      </c>
      <c r="BM6" s="196">
        <v>23</v>
      </c>
      <c r="BN6" s="196">
        <v>15</v>
      </c>
      <c r="BO6" s="6">
        <f t="shared" si="3"/>
        <v>14</v>
      </c>
      <c r="BP6" s="6">
        <f t="shared" si="39"/>
        <v>23</v>
      </c>
      <c r="BQ6" s="6">
        <f t="shared" si="40"/>
        <v>15</v>
      </c>
      <c r="BR6" s="6">
        <f t="shared" si="41"/>
        <v>52</v>
      </c>
      <c r="BS6" s="6" t="str">
        <f t="shared" si="42"/>
        <v>B</v>
      </c>
      <c r="BT6" s="6">
        <f t="shared" si="43"/>
        <v>3</v>
      </c>
      <c r="BU6" s="104"/>
      <c r="BV6" t="str">
        <f t="shared" si="44"/>
        <v>জীববিজ্ঞান</v>
      </c>
      <c r="BW6" s="131">
        <v>1</v>
      </c>
      <c r="BX6" s="106">
        <v>3</v>
      </c>
      <c r="BY6" s="107"/>
      <c r="BZ6" s="132" t="str">
        <f t="shared" ref="BZ6:CA6" si="48">IF(BY6="","Abs.",BY6)</f>
        <v>Abs.</v>
      </c>
      <c r="CA6" s="106" t="str">
        <f t="shared" si="48"/>
        <v>Abs.</v>
      </c>
      <c r="CB6" s="106" t="str">
        <f t="shared" si="46"/>
        <v>Abs.</v>
      </c>
      <c r="CC6" s="106" t="str">
        <f t="shared" si="47"/>
        <v>Abs.</v>
      </c>
      <c r="CD6" s="106"/>
    </row>
    <row r="7" spans="1:85" customFormat="1">
      <c r="A7" s="6">
        <v>4</v>
      </c>
      <c r="B7" s="200" t="s">
        <v>123</v>
      </c>
      <c r="C7" s="6">
        <v>4</v>
      </c>
      <c r="D7" s="171">
        <v>14</v>
      </c>
      <c r="E7" s="171">
        <v>64</v>
      </c>
      <c r="F7" s="6">
        <f t="shared" si="6"/>
        <v>14</v>
      </c>
      <c r="G7" s="6">
        <f t="shared" si="7"/>
        <v>64</v>
      </c>
      <c r="H7" s="6">
        <f t="shared" si="8"/>
        <v>78</v>
      </c>
      <c r="I7" s="6" t="str">
        <f t="shared" si="9"/>
        <v>A</v>
      </c>
      <c r="J7" s="6">
        <f t="shared" si="10"/>
        <v>4</v>
      </c>
      <c r="K7" s="104"/>
      <c r="L7" s="6">
        <v>4</v>
      </c>
      <c r="M7" s="172">
        <v>75</v>
      </c>
      <c r="N7" s="113">
        <f t="shared" si="11"/>
        <v>75</v>
      </c>
      <c r="O7" s="6">
        <f t="shared" si="12"/>
        <v>75</v>
      </c>
      <c r="P7" s="6" t="str">
        <f t="shared" si="13"/>
        <v>A</v>
      </c>
      <c r="Q7" s="6">
        <f t="shared" si="14"/>
        <v>4</v>
      </c>
      <c r="R7" s="117"/>
      <c r="S7" s="6">
        <v>4</v>
      </c>
      <c r="T7" s="179">
        <v>23</v>
      </c>
      <c r="U7" s="179">
        <v>42</v>
      </c>
      <c r="V7" s="199">
        <v>22</v>
      </c>
      <c r="W7" s="6">
        <f t="shared" si="15"/>
        <v>23</v>
      </c>
      <c r="X7" s="6">
        <f t="shared" si="16"/>
        <v>42</v>
      </c>
      <c r="Y7" s="6">
        <f t="shared" si="17"/>
        <v>22</v>
      </c>
      <c r="Z7" s="6">
        <f t="shared" si="18"/>
        <v>87</v>
      </c>
      <c r="AA7" s="6" t="str">
        <f t="shared" si="19"/>
        <v>A+</v>
      </c>
      <c r="AB7" s="6">
        <f t="shared" si="20"/>
        <v>5</v>
      </c>
      <c r="AC7" s="6"/>
      <c r="AD7" s="6">
        <v>4</v>
      </c>
      <c r="AE7" s="172">
        <v>17</v>
      </c>
      <c r="AF7" s="172">
        <v>42</v>
      </c>
      <c r="AG7" s="172">
        <v>22</v>
      </c>
      <c r="AH7" s="6">
        <f t="shared" si="21"/>
        <v>17</v>
      </c>
      <c r="AI7" s="6">
        <f t="shared" si="22"/>
        <v>42</v>
      </c>
      <c r="AJ7" s="6">
        <f t="shared" si="23"/>
        <v>22</v>
      </c>
      <c r="AK7" s="6">
        <f t="shared" si="24"/>
        <v>81</v>
      </c>
      <c r="AL7" s="6" t="str">
        <f t="shared" si="25"/>
        <v>A+</v>
      </c>
      <c r="AM7" s="6">
        <f t="shared" si="26"/>
        <v>5</v>
      </c>
      <c r="AN7" s="6"/>
      <c r="AO7" s="6">
        <v>4</v>
      </c>
      <c r="AP7" s="182">
        <v>20</v>
      </c>
      <c r="AQ7" s="182">
        <v>39</v>
      </c>
      <c r="AR7" s="182">
        <v>15</v>
      </c>
      <c r="AS7" s="6">
        <f t="shared" si="27"/>
        <v>20</v>
      </c>
      <c r="AT7" s="6">
        <f t="shared" si="28"/>
        <v>39</v>
      </c>
      <c r="AU7" s="6">
        <f t="shared" si="29"/>
        <v>15</v>
      </c>
      <c r="AV7" s="6">
        <f t="shared" si="30"/>
        <v>74</v>
      </c>
      <c r="AW7" s="6" t="str">
        <f t="shared" si="31"/>
        <v>A</v>
      </c>
      <c r="AX7" s="6">
        <f t="shared" si="32"/>
        <v>4</v>
      </c>
      <c r="AY7" s="6"/>
      <c r="AZ7" s="6">
        <v>4</v>
      </c>
      <c r="BA7" s="185">
        <v>24</v>
      </c>
      <c r="BB7" s="185">
        <v>40</v>
      </c>
      <c r="BC7">
        <v>21</v>
      </c>
      <c r="BD7" s="127">
        <f t="shared" si="33"/>
        <v>24</v>
      </c>
      <c r="BE7" s="6">
        <f t="shared" si="34"/>
        <v>40</v>
      </c>
      <c r="BF7" s="6">
        <f t="shared" si="35"/>
        <v>21</v>
      </c>
      <c r="BG7" s="6">
        <f t="shared" si="36"/>
        <v>85</v>
      </c>
      <c r="BH7" s="6" t="str">
        <f t="shared" si="37"/>
        <v>A+</v>
      </c>
      <c r="BI7" s="6">
        <f t="shared" si="38"/>
        <v>5</v>
      </c>
      <c r="BJ7" s="6"/>
      <c r="BK7" s="6">
        <v>4</v>
      </c>
      <c r="BL7" s="196">
        <v>19</v>
      </c>
      <c r="BM7" s="196">
        <v>39</v>
      </c>
      <c r="BN7" s="196">
        <v>18</v>
      </c>
      <c r="BO7" s="6">
        <f t="shared" si="3"/>
        <v>19</v>
      </c>
      <c r="BP7" s="6">
        <f t="shared" si="39"/>
        <v>39</v>
      </c>
      <c r="BQ7" s="6">
        <f t="shared" si="40"/>
        <v>18</v>
      </c>
      <c r="BR7" s="6">
        <f t="shared" si="41"/>
        <v>76</v>
      </c>
      <c r="BS7" s="6" t="str">
        <f t="shared" si="42"/>
        <v>A</v>
      </c>
      <c r="BT7" s="6">
        <f t="shared" si="43"/>
        <v>4</v>
      </c>
      <c r="BU7" s="104"/>
      <c r="BV7" t="str">
        <f t="shared" si="44"/>
        <v>জীববিজ্ঞান</v>
      </c>
      <c r="BW7" s="131">
        <v>1</v>
      </c>
      <c r="BX7" s="106">
        <v>4</v>
      </c>
      <c r="BY7" s="107"/>
      <c r="BZ7" s="132" t="str">
        <f t="shared" ref="BZ7:CA7" si="49">IF(BY7="","Abs.",BY7)</f>
        <v>Abs.</v>
      </c>
      <c r="CA7" s="106" t="str">
        <f t="shared" si="49"/>
        <v>Abs.</v>
      </c>
      <c r="CB7" s="106" t="str">
        <f t="shared" si="46"/>
        <v>Abs.</v>
      </c>
      <c r="CC7" s="106" t="str">
        <f t="shared" si="47"/>
        <v>Abs.</v>
      </c>
      <c r="CD7" s="106"/>
    </row>
    <row r="8" spans="1:85" customFormat="1">
      <c r="A8" s="6">
        <v>5</v>
      </c>
      <c r="B8" s="200" t="s">
        <v>124</v>
      </c>
      <c r="C8" s="6">
        <v>5</v>
      </c>
      <c r="D8" s="171">
        <v>14</v>
      </c>
      <c r="E8" s="171">
        <v>54</v>
      </c>
      <c r="F8" s="6">
        <f t="shared" si="6"/>
        <v>14</v>
      </c>
      <c r="G8" s="6">
        <f t="shared" si="7"/>
        <v>54</v>
      </c>
      <c r="H8" s="6">
        <f t="shared" si="8"/>
        <v>68</v>
      </c>
      <c r="I8" s="6" t="str">
        <f t="shared" si="9"/>
        <v>A-</v>
      </c>
      <c r="J8" s="6">
        <f t="shared" si="10"/>
        <v>3.5</v>
      </c>
      <c r="K8" s="104"/>
      <c r="L8" s="6">
        <v>5</v>
      </c>
      <c r="M8" s="172">
        <v>49</v>
      </c>
      <c r="N8" s="113">
        <f t="shared" si="11"/>
        <v>49</v>
      </c>
      <c r="O8" s="6">
        <f t="shared" si="12"/>
        <v>49</v>
      </c>
      <c r="P8" s="6" t="str">
        <f t="shared" si="13"/>
        <v>C</v>
      </c>
      <c r="Q8" s="6">
        <f t="shared" si="14"/>
        <v>2</v>
      </c>
      <c r="R8" s="117"/>
      <c r="S8" s="6">
        <v>5</v>
      </c>
      <c r="T8" s="125"/>
      <c r="U8" s="125"/>
      <c r="V8" s="198"/>
      <c r="W8" s="6" t="str">
        <f t="shared" si="15"/>
        <v>Abs.</v>
      </c>
      <c r="X8" s="6" t="str">
        <f t="shared" si="16"/>
        <v>Abs.</v>
      </c>
      <c r="Y8" s="6" t="str">
        <f t="shared" si="17"/>
        <v>Abs.</v>
      </c>
      <c r="Z8" s="6" t="str">
        <f t="shared" si="18"/>
        <v>Abs.</v>
      </c>
      <c r="AA8" s="6" t="str">
        <f t="shared" si="19"/>
        <v>Abs.</v>
      </c>
      <c r="AB8" s="6" t="str">
        <f t="shared" si="20"/>
        <v>Abs.</v>
      </c>
      <c r="AC8" s="6"/>
      <c r="AD8" s="6">
        <v>5</v>
      </c>
      <c r="AE8" s="172"/>
      <c r="AF8" s="172"/>
      <c r="AG8" s="172"/>
      <c r="AH8" s="6" t="str">
        <f t="shared" si="21"/>
        <v>Abs.</v>
      </c>
      <c r="AI8" s="6" t="str">
        <f t="shared" si="22"/>
        <v>Abs.</v>
      </c>
      <c r="AJ8" s="6" t="str">
        <f t="shared" si="23"/>
        <v>Abs.</v>
      </c>
      <c r="AK8" s="6" t="str">
        <f t="shared" si="24"/>
        <v>Abs.</v>
      </c>
      <c r="AL8" s="6" t="str">
        <f t="shared" si="25"/>
        <v>Abs.</v>
      </c>
      <c r="AM8" s="6" t="str">
        <f t="shared" si="26"/>
        <v>Abs.</v>
      </c>
      <c r="AN8" s="6"/>
      <c r="AO8" s="6">
        <v>5</v>
      </c>
      <c r="AP8" s="179"/>
      <c r="AQ8" s="179"/>
      <c r="AR8" s="179"/>
      <c r="AS8" s="6" t="str">
        <f t="shared" si="27"/>
        <v>Abs.</v>
      </c>
      <c r="AT8" s="6" t="str">
        <f t="shared" si="28"/>
        <v>Abs.</v>
      </c>
      <c r="AU8" s="6" t="str">
        <f t="shared" si="29"/>
        <v>Abs.</v>
      </c>
      <c r="AV8" s="6" t="str">
        <f t="shared" si="30"/>
        <v>Abs.</v>
      </c>
      <c r="AW8" s="6" t="str">
        <f t="shared" si="31"/>
        <v>Abs.</v>
      </c>
      <c r="AX8" s="6" t="str">
        <f t="shared" si="32"/>
        <v>Abs.</v>
      </c>
      <c r="AY8" s="6"/>
      <c r="AZ8" s="6">
        <v>5</v>
      </c>
      <c r="BA8" s="184"/>
      <c r="BB8" s="184"/>
      <c r="BC8" s="187"/>
      <c r="BD8" s="127">
        <f t="shared" si="33"/>
        <v>0</v>
      </c>
      <c r="BE8" s="6" t="str">
        <f t="shared" si="34"/>
        <v>Abs.</v>
      </c>
      <c r="BF8" s="6" t="str">
        <f t="shared" si="35"/>
        <v>Abs.</v>
      </c>
      <c r="BG8" s="6" t="str">
        <f t="shared" si="36"/>
        <v>Abs.</v>
      </c>
      <c r="BH8" s="6" t="str">
        <f t="shared" si="37"/>
        <v>Abs.</v>
      </c>
      <c r="BI8" s="6" t="str">
        <f t="shared" si="38"/>
        <v>Abs.</v>
      </c>
      <c r="BJ8" s="6"/>
      <c r="BK8" s="6">
        <v>5</v>
      </c>
      <c r="BL8" s="196">
        <v>8</v>
      </c>
      <c r="BM8" s="196">
        <v>21</v>
      </c>
      <c r="BN8" s="196">
        <v>9</v>
      </c>
      <c r="BO8" s="6">
        <f t="shared" si="3"/>
        <v>8</v>
      </c>
      <c r="BP8" s="6">
        <f t="shared" si="39"/>
        <v>21</v>
      </c>
      <c r="BQ8" s="6">
        <f t="shared" si="40"/>
        <v>9</v>
      </c>
      <c r="BR8" s="6">
        <f t="shared" si="41"/>
        <v>38</v>
      </c>
      <c r="BS8" s="6" t="str">
        <f t="shared" si="42"/>
        <v>D</v>
      </c>
      <c r="BT8" s="6">
        <f t="shared" si="43"/>
        <v>1</v>
      </c>
      <c r="BU8" s="104"/>
      <c r="BV8" t="str">
        <f t="shared" si="44"/>
        <v>জীববিজ্ঞান</v>
      </c>
      <c r="BW8" s="131">
        <v>1</v>
      </c>
      <c r="BX8" s="106">
        <v>5</v>
      </c>
      <c r="BY8" s="107"/>
      <c r="BZ8" s="132" t="str">
        <f t="shared" ref="BZ8:CA8" si="50">IF(BY8="","Abs.",BY8)</f>
        <v>Abs.</v>
      </c>
      <c r="CA8" s="106" t="str">
        <f t="shared" si="50"/>
        <v>Abs.</v>
      </c>
      <c r="CB8" s="106" t="str">
        <f t="shared" si="46"/>
        <v>Abs.</v>
      </c>
      <c r="CC8" s="106" t="str">
        <f t="shared" si="47"/>
        <v>Abs.</v>
      </c>
      <c r="CD8" s="106"/>
    </row>
    <row r="9" spans="1:85" customFormat="1">
      <c r="A9" s="6">
        <v>6</v>
      </c>
      <c r="B9" s="200" t="s">
        <v>125</v>
      </c>
      <c r="C9" s="6">
        <v>6</v>
      </c>
      <c r="D9" s="171">
        <v>15</v>
      </c>
      <c r="E9" s="171">
        <v>62</v>
      </c>
      <c r="F9" s="6">
        <f t="shared" si="6"/>
        <v>15</v>
      </c>
      <c r="G9" s="6">
        <f t="shared" si="7"/>
        <v>62</v>
      </c>
      <c r="H9" s="6">
        <f t="shared" si="8"/>
        <v>77</v>
      </c>
      <c r="I9" s="6" t="str">
        <f t="shared" si="9"/>
        <v>A</v>
      </c>
      <c r="J9" s="6">
        <f t="shared" si="10"/>
        <v>4</v>
      </c>
      <c r="K9" s="104"/>
      <c r="L9" s="6">
        <v>6</v>
      </c>
      <c r="M9" s="172">
        <v>74</v>
      </c>
      <c r="N9" s="113">
        <f t="shared" si="11"/>
        <v>74</v>
      </c>
      <c r="O9" s="6">
        <f t="shared" si="12"/>
        <v>74</v>
      </c>
      <c r="P9" s="6" t="str">
        <f t="shared" si="13"/>
        <v>A</v>
      </c>
      <c r="Q9" s="6">
        <f t="shared" si="14"/>
        <v>4</v>
      </c>
      <c r="R9" s="117"/>
      <c r="S9" s="6">
        <v>6</v>
      </c>
      <c r="T9" s="179">
        <v>18</v>
      </c>
      <c r="U9" s="179">
        <v>36</v>
      </c>
      <c r="V9" s="199">
        <v>20</v>
      </c>
      <c r="W9" s="6">
        <f t="shared" si="15"/>
        <v>18</v>
      </c>
      <c r="X9" s="6">
        <f t="shared" si="16"/>
        <v>36</v>
      </c>
      <c r="Y9" s="6">
        <f t="shared" si="17"/>
        <v>20</v>
      </c>
      <c r="Z9" s="6">
        <f t="shared" si="18"/>
        <v>74</v>
      </c>
      <c r="AA9" s="6" t="str">
        <f t="shared" si="19"/>
        <v>A</v>
      </c>
      <c r="AB9" s="6">
        <f t="shared" si="20"/>
        <v>4</v>
      </c>
      <c r="AC9" s="6"/>
      <c r="AD9" s="6">
        <v>6</v>
      </c>
      <c r="AE9" s="172">
        <v>13</v>
      </c>
      <c r="AF9" s="172">
        <v>32</v>
      </c>
      <c r="AG9" s="172">
        <v>22</v>
      </c>
      <c r="AH9" s="6">
        <f t="shared" si="21"/>
        <v>13</v>
      </c>
      <c r="AI9" s="6">
        <f t="shared" si="22"/>
        <v>32</v>
      </c>
      <c r="AJ9" s="6">
        <f t="shared" si="23"/>
        <v>22</v>
      </c>
      <c r="AK9" s="6">
        <f t="shared" si="24"/>
        <v>67</v>
      </c>
      <c r="AL9" s="6" t="str">
        <f t="shared" si="25"/>
        <v>A-</v>
      </c>
      <c r="AM9" s="6">
        <f t="shared" si="26"/>
        <v>3.5</v>
      </c>
      <c r="AN9" s="6"/>
      <c r="AO9" s="6">
        <v>6</v>
      </c>
      <c r="AP9" s="182">
        <v>20</v>
      </c>
      <c r="AQ9" s="182">
        <v>32</v>
      </c>
      <c r="AR9" s="182">
        <v>14</v>
      </c>
      <c r="AS9" s="6">
        <f t="shared" si="27"/>
        <v>20</v>
      </c>
      <c r="AT9" s="6">
        <f t="shared" si="28"/>
        <v>32</v>
      </c>
      <c r="AU9" s="6">
        <f t="shared" si="29"/>
        <v>14</v>
      </c>
      <c r="AV9" s="6">
        <f t="shared" si="30"/>
        <v>66</v>
      </c>
      <c r="AW9" s="6" t="str">
        <f t="shared" si="31"/>
        <v>A-</v>
      </c>
      <c r="AX9" s="6">
        <f t="shared" si="32"/>
        <v>3.5</v>
      </c>
      <c r="AY9" s="6"/>
      <c r="AZ9" s="6">
        <v>6</v>
      </c>
      <c r="BA9" s="185">
        <v>17</v>
      </c>
      <c r="BB9" s="185">
        <v>36</v>
      </c>
      <c r="BC9">
        <v>20</v>
      </c>
      <c r="BD9" s="127">
        <f t="shared" si="33"/>
        <v>17</v>
      </c>
      <c r="BE9" s="6">
        <f t="shared" si="34"/>
        <v>36</v>
      </c>
      <c r="BF9" s="6">
        <f t="shared" si="35"/>
        <v>20</v>
      </c>
      <c r="BG9" s="6">
        <f t="shared" si="36"/>
        <v>73</v>
      </c>
      <c r="BH9" s="6" t="str">
        <f t="shared" si="37"/>
        <v>A</v>
      </c>
      <c r="BI9" s="6">
        <f t="shared" si="38"/>
        <v>4</v>
      </c>
      <c r="BJ9" s="6"/>
      <c r="BK9" s="6">
        <v>6</v>
      </c>
      <c r="BL9" s="196">
        <v>12</v>
      </c>
      <c r="BM9" s="196">
        <v>31</v>
      </c>
      <c r="BN9" s="196">
        <v>17</v>
      </c>
      <c r="BO9" s="6">
        <f t="shared" si="3"/>
        <v>12</v>
      </c>
      <c r="BP9" s="6">
        <f t="shared" si="39"/>
        <v>31</v>
      </c>
      <c r="BQ9" s="6">
        <f t="shared" si="40"/>
        <v>17</v>
      </c>
      <c r="BR9" s="6">
        <f t="shared" si="41"/>
        <v>60</v>
      </c>
      <c r="BS9" s="6" t="str">
        <f t="shared" si="42"/>
        <v>A-</v>
      </c>
      <c r="BT9" s="6">
        <f t="shared" si="43"/>
        <v>3.5</v>
      </c>
      <c r="BU9" s="104"/>
      <c r="BV9" t="str">
        <f t="shared" si="44"/>
        <v>জীববিজ্ঞান</v>
      </c>
      <c r="BW9" s="131">
        <v>1</v>
      </c>
      <c r="BX9" s="106">
        <v>6</v>
      </c>
      <c r="BY9" s="107"/>
      <c r="BZ9" s="132" t="str">
        <f t="shared" ref="BZ9:CA9" si="51">IF(BY9="","Abs.",BY9)</f>
        <v>Abs.</v>
      </c>
      <c r="CA9" s="106" t="str">
        <f t="shared" si="51"/>
        <v>Abs.</v>
      </c>
      <c r="CB9" s="106" t="str">
        <f t="shared" si="46"/>
        <v>Abs.</v>
      </c>
      <c r="CC9" s="106" t="str">
        <f t="shared" si="47"/>
        <v>Abs.</v>
      </c>
      <c r="CD9" s="106"/>
    </row>
    <row r="10" spans="1:85" customFormat="1">
      <c r="A10" s="6">
        <v>7</v>
      </c>
      <c r="B10" s="200" t="s">
        <v>126</v>
      </c>
      <c r="C10" s="6">
        <v>7</v>
      </c>
      <c r="D10" s="171">
        <v>16</v>
      </c>
      <c r="E10" s="171">
        <v>57</v>
      </c>
      <c r="F10" s="6">
        <f t="shared" si="6"/>
        <v>16</v>
      </c>
      <c r="G10" s="6">
        <f t="shared" si="7"/>
        <v>57</v>
      </c>
      <c r="H10" s="6">
        <f t="shared" si="8"/>
        <v>73</v>
      </c>
      <c r="I10" s="6" t="str">
        <f t="shared" si="9"/>
        <v>A</v>
      </c>
      <c r="J10" s="6">
        <f t="shared" si="10"/>
        <v>4</v>
      </c>
      <c r="K10" s="104"/>
      <c r="L10" s="6">
        <v>7</v>
      </c>
      <c r="M10" s="172">
        <v>68</v>
      </c>
      <c r="N10" s="113">
        <f t="shared" si="11"/>
        <v>68</v>
      </c>
      <c r="O10" s="6">
        <f t="shared" si="12"/>
        <v>68</v>
      </c>
      <c r="P10" s="6" t="str">
        <f t="shared" si="13"/>
        <v>A-</v>
      </c>
      <c r="Q10" s="6">
        <f t="shared" si="14"/>
        <v>3.5</v>
      </c>
      <c r="R10" s="117"/>
      <c r="S10" s="6">
        <v>7</v>
      </c>
      <c r="T10" s="179">
        <v>17</v>
      </c>
      <c r="U10" s="180">
        <v>17</v>
      </c>
      <c r="V10" s="199">
        <v>17</v>
      </c>
      <c r="W10" s="6">
        <f t="shared" si="15"/>
        <v>17</v>
      </c>
      <c r="X10" s="6">
        <f t="shared" si="16"/>
        <v>17</v>
      </c>
      <c r="Y10" s="6">
        <f t="shared" si="17"/>
        <v>17</v>
      </c>
      <c r="Z10" s="6">
        <f t="shared" si="18"/>
        <v>51</v>
      </c>
      <c r="AA10" s="6" t="str">
        <f t="shared" si="19"/>
        <v>B</v>
      </c>
      <c r="AB10" s="6">
        <f t="shared" si="20"/>
        <v>3</v>
      </c>
      <c r="AC10" s="6"/>
      <c r="AD10" s="6">
        <v>7</v>
      </c>
      <c r="AE10" s="172">
        <v>10</v>
      </c>
      <c r="AF10" s="172">
        <v>12</v>
      </c>
      <c r="AG10" s="172">
        <v>20</v>
      </c>
      <c r="AH10" s="6">
        <f t="shared" si="21"/>
        <v>10</v>
      </c>
      <c r="AI10" s="6">
        <f t="shared" si="22"/>
        <v>12</v>
      </c>
      <c r="AJ10" s="6">
        <f t="shared" si="23"/>
        <v>20</v>
      </c>
      <c r="AK10" s="6">
        <f t="shared" si="24"/>
        <v>42</v>
      </c>
      <c r="AL10" s="6" t="str">
        <f t="shared" si="25"/>
        <v>F</v>
      </c>
      <c r="AM10" s="6" t="str">
        <f t="shared" si="26"/>
        <v>F</v>
      </c>
      <c r="AN10" s="6"/>
      <c r="AO10" s="6">
        <v>7</v>
      </c>
      <c r="AP10" s="180">
        <v>19</v>
      </c>
      <c r="AQ10" s="180">
        <v>17</v>
      </c>
      <c r="AR10" s="180">
        <v>9</v>
      </c>
      <c r="AS10" s="6">
        <f t="shared" si="27"/>
        <v>19</v>
      </c>
      <c r="AT10" s="6">
        <f t="shared" si="28"/>
        <v>17</v>
      </c>
      <c r="AU10" s="6">
        <f t="shared" si="29"/>
        <v>9</v>
      </c>
      <c r="AV10" s="6">
        <f t="shared" si="30"/>
        <v>45</v>
      </c>
      <c r="AW10" s="6" t="str">
        <f t="shared" si="31"/>
        <v>C</v>
      </c>
      <c r="AX10" s="6">
        <f t="shared" si="32"/>
        <v>2</v>
      </c>
      <c r="AY10" s="6"/>
      <c r="AZ10" s="6">
        <v>7</v>
      </c>
      <c r="BA10" s="185">
        <v>5</v>
      </c>
      <c r="BB10" s="185">
        <v>0</v>
      </c>
      <c r="BC10">
        <v>15</v>
      </c>
      <c r="BD10" s="127">
        <f t="shared" si="33"/>
        <v>5</v>
      </c>
      <c r="BE10" s="6">
        <f t="shared" si="34"/>
        <v>0</v>
      </c>
      <c r="BF10" s="6">
        <f t="shared" si="35"/>
        <v>15</v>
      </c>
      <c r="BG10" s="6">
        <f t="shared" si="36"/>
        <v>20</v>
      </c>
      <c r="BH10" s="6" t="str">
        <f t="shared" si="37"/>
        <v>F</v>
      </c>
      <c r="BI10" s="6" t="str">
        <f t="shared" si="38"/>
        <v>F</v>
      </c>
      <c r="BJ10" s="6"/>
      <c r="BK10" s="6">
        <v>7</v>
      </c>
      <c r="BL10" s="196">
        <v>9</v>
      </c>
      <c r="BM10" s="196">
        <v>24</v>
      </c>
      <c r="BN10" s="196">
        <v>16</v>
      </c>
      <c r="BO10" s="6">
        <f t="shared" si="3"/>
        <v>9</v>
      </c>
      <c r="BP10" s="6">
        <f t="shared" si="39"/>
        <v>24</v>
      </c>
      <c r="BQ10" s="6">
        <f t="shared" si="40"/>
        <v>16</v>
      </c>
      <c r="BR10" s="6">
        <f t="shared" si="41"/>
        <v>49</v>
      </c>
      <c r="BS10" s="6" t="str">
        <f t="shared" si="42"/>
        <v>C</v>
      </c>
      <c r="BT10" s="6">
        <f t="shared" si="43"/>
        <v>2</v>
      </c>
      <c r="BU10" s="104"/>
      <c r="BV10" t="str">
        <f t="shared" si="44"/>
        <v>জীববিজ্ঞান</v>
      </c>
      <c r="BW10" s="131">
        <v>1</v>
      </c>
      <c r="BX10" s="106">
        <v>7</v>
      </c>
      <c r="BY10" s="107"/>
      <c r="BZ10" s="132" t="str">
        <f t="shared" ref="BZ10:CA10" si="52">IF(BY10="","Abs.",BY10)</f>
        <v>Abs.</v>
      </c>
      <c r="CA10" s="106" t="str">
        <f t="shared" si="52"/>
        <v>Abs.</v>
      </c>
      <c r="CB10" s="106" t="str">
        <f t="shared" si="46"/>
        <v>Abs.</v>
      </c>
      <c r="CC10" s="106" t="str">
        <f t="shared" si="47"/>
        <v>Abs.</v>
      </c>
      <c r="CD10" s="106"/>
    </row>
    <row r="11" spans="1:85" customFormat="1">
      <c r="A11" s="6">
        <v>8</v>
      </c>
      <c r="B11" s="200" t="s">
        <v>127</v>
      </c>
      <c r="C11" s="6">
        <v>8</v>
      </c>
      <c r="D11" s="171">
        <v>17</v>
      </c>
      <c r="E11" s="171">
        <v>43</v>
      </c>
      <c r="F11" s="6">
        <f t="shared" si="6"/>
        <v>17</v>
      </c>
      <c r="G11" s="6">
        <f t="shared" si="7"/>
        <v>43</v>
      </c>
      <c r="H11" s="6">
        <f t="shared" si="8"/>
        <v>60</v>
      </c>
      <c r="I11" s="6" t="str">
        <f t="shared" si="9"/>
        <v>A-</v>
      </c>
      <c r="J11" s="6">
        <f t="shared" si="10"/>
        <v>3.5</v>
      </c>
      <c r="K11" s="104"/>
      <c r="L11" s="6">
        <v>8</v>
      </c>
      <c r="M11" s="172">
        <v>45</v>
      </c>
      <c r="N11" s="113">
        <f t="shared" si="11"/>
        <v>45</v>
      </c>
      <c r="O11" s="6">
        <f t="shared" si="12"/>
        <v>45</v>
      </c>
      <c r="P11" s="6" t="str">
        <f t="shared" si="13"/>
        <v>C</v>
      </c>
      <c r="Q11" s="6">
        <f t="shared" si="14"/>
        <v>2</v>
      </c>
      <c r="R11" s="117"/>
      <c r="S11" s="6">
        <v>8</v>
      </c>
      <c r="T11" s="179">
        <v>17</v>
      </c>
      <c r="U11" s="180">
        <v>21</v>
      </c>
      <c r="V11" s="198"/>
      <c r="W11" s="6">
        <f t="shared" si="15"/>
        <v>17</v>
      </c>
      <c r="X11" s="6">
        <f t="shared" si="16"/>
        <v>21</v>
      </c>
      <c r="Y11" s="6" t="str">
        <f t="shared" si="17"/>
        <v>Abs.</v>
      </c>
      <c r="Z11" s="6" t="str">
        <f t="shared" si="18"/>
        <v>Abs.</v>
      </c>
      <c r="AA11" s="6" t="str">
        <f t="shared" si="19"/>
        <v>Abs.</v>
      </c>
      <c r="AB11" s="6" t="str">
        <f t="shared" si="20"/>
        <v>Abs.</v>
      </c>
      <c r="AC11" s="6"/>
      <c r="AD11" s="6">
        <v>8</v>
      </c>
      <c r="AE11" s="172">
        <v>13</v>
      </c>
      <c r="AF11" s="172">
        <v>5</v>
      </c>
      <c r="AG11" s="172"/>
      <c r="AH11" s="6">
        <f t="shared" si="21"/>
        <v>13</v>
      </c>
      <c r="AI11" s="6">
        <f t="shared" si="22"/>
        <v>5</v>
      </c>
      <c r="AJ11" s="6" t="str">
        <f t="shared" si="23"/>
        <v>Abs.</v>
      </c>
      <c r="AK11" s="6" t="str">
        <f t="shared" si="24"/>
        <v>Abs.</v>
      </c>
      <c r="AL11" s="6" t="str">
        <f t="shared" si="25"/>
        <v>Abs.</v>
      </c>
      <c r="AM11" s="6" t="str">
        <f t="shared" si="26"/>
        <v>Abs.</v>
      </c>
      <c r="AN11" s="6"/>
      <c r="AO11" s="6">
        <v>8</v>
      </c>
      <c r="AP11" s="180">
        <v>19</v>
      </c>
      <c r="AQ11" s="180">
        <v>10</v>
      </c>
      <c r="AR11" s="180"/>
      <c r="AS11" s="6">
        <f t="shared" si="27"/>
        <v>19</v>
      </c>
      <c r="AT11" s="6">
        <f t="shared" si="28"/>
        <v>10</v>
      </c>
      <c r="AU11" s="6" t="str">
        <f t="shared" si="29"/>
        <v>Abs.</v>
      </c>
      <c r="AV11" s="6" t="str">
        <f t="shared" si="30"/>
        <v>Abs.</v>
      </c>
      <c r="AW11" s="6" t="str">
        <f t="shared" si="31"/>
        <v>Abs.</v>
      </c>
      <c r="AX11" s="6" t="str">
        <f t="shared" si="32"/>
        <v>Abs.</v>
      </c>
      <c r="AY11" s="6"/>
      <c r="AZ11" s="6">
        <v>8</v>
      </c>
      <c r="BA11" s="185">
        <v>7</v>
      </c>
      <c r="BB11" s="185">
        <v>0</v>
      </c>
      <c r="BC11" s="187"/>
      <c r="BD11" s="127">
        <f t="shared" si="33"/>
        <v>7</v>
      </c>
      <c r="BE11" s="6">
        <f t="shared" si="34"/>
        <v>0</v>
      </c>
      <c r="BF11" s="6" t="str">
        <f t="shared" si="35"/>
        <v>Abs.</v>
      </c>
      <c r="BG11" s="6" t="str">
        <f t="shared" si="36"/>
        <v>Abs.</v>
      </c>
      <c r="BH11" s="6" t="str">
        <f t="shared" si="37"/>
        <v>Abs.</v>
      </c>
      <c r="BI11" s="6" t="str">
        <f t="shared" si="38"/>
        <v>Abs.</v>
      </c>
      <c r="BJ11" s="6"/>
      <c r="BK11" s="6">
        <v>8</v>
      </c>
      <c r="BL11" s="196">
        <v>11</v>
      </c>
      <c r="BM11" s="196">
        <v>17</v>
      </c>
      <c r="BN11" s="196">
        <v>10</v>
      </c>
      <c r="BO11" s="6">
        <f t="shared" si="3"/>
        <v>11</v>
      </c>
      <c r="BP11" s="6">
        <f t="shared" si="39"/>
        <v>17</v>
      </c>
      <c r="BQ11" s="6">
        <f t="shared" si="40"/>
        <v>10</v>
      </c>
      <c r="BR11" s="6">
        <f t="shared" si="41"/>
        <v>38</v>
      </c>
      <c r="BS11" s="6" t="str">
        <f t="shared" si="42"/>
        <v>D</v>
      </c>
      <c r="BT11" s="6">
        <f t="shared" si="43"/>
        <v>1</v>
      </c>
      <c r="BU11" s="104"/>
      <c r="BV11" t="str">
        <f t="shared" si="44"/>
        <v>জীববিজ্ঞান</v>
      </c>
      <c r="BW11" s="131">
        <v>1</v>
      </c>
      <c r="BX11" s="106">
        <v>8</v>
      </c>
      <c r="BY11" s="107"/>
      <c r="BZ11" s="132" t="str">
        <f t="shared" ref="BZ11:CA11" si="53">IF(BY11="","Abs.",BY11)</f>
        <v>Abs.</v>
      </c>
      <c r="CA11" s="106" t="str">
        <f t="shared" si="53"/>
        <v>Abs.</v>
      </c>
      <c r="CB11" s="106" t="str">
        <f t="shared" si="46"/>
        <v>Abs.</v>
      </c>
      <c r="CC11" s="106" t="str">
        <f t="shared" si="47"/>
        <v>Abs.</v>
      </c>
      <c r="CD11" s="106"/>
    </row>
    <row r="12" spans="1:85" customFormat="1">
      <c r="A12" s="6">
        <v>9</v>
      </c>
      <c r="B12" s="200" t="s">
        <v>128</v>
      </c>
      <c r="C12" s="6">
        <v>9</v>
      </c>
      <c r="D12" s="171">
        <v>12</v>
      </c>
      <c r="E12" s="171">
        <v>63</v>
      </c>
      <c r="F12" s="6">
        <f t="shared" si="6"/>
        <v>12</v>
      </c>
      <c r="G12" s="6">
        <f t="shared" si="7"/>
        <v>63</v>
      </c>
      <c r="H12" s="6">
        <f t="shared" si="8"/>
        <v>75</v>
      </c>
      <c r="I12" s="6" t="str">
        <f t="shared" si="9"/>
        <v>A</v>
      </c>
      <c r="J12" s="6">
        <f t="shared" si="10"/>
        <v>4</v>
      </c>
      <c r="K12" s="104"/>
      <c r="L12" s="6">
        <v>9</v>
      </c>
      <c r="M12" s="172">
        <v>67</v>
      </c>
      <c r="N12" s="113">
        <f t="shared" si="11"/>
        <v>67</v>
      </c>
      <c r="O12" s="6">
        <f t="shared" si="12"/>
        <v>67</v>
      </c>
      <c r="P12" s="6" t="str">
        <f t="shared" si="13"/>
        <v>A-</v>
      </c>
      <c r="Q12" s="6">
        <f t="shared" si="14"/>
        <v>3.5</v>
      </c>
      <c r="R12" s="117"/>
      <c r="S12" s="6">
        <v>9</v>
      </c>
      <c r="T12" s="179">
        <v>16</v>
      </c>
      <c r="U12" s="180">
        <v>24</v>
      </c>
      <c r="V12" s="199">
        <v>22</v>
      </c>
      <c r="W12" s="6">
        <f t="shared" si="15"/>
        <v>16</v>
      </c>
      <c r="X12" s="6">
        <f t="shared" si="16"/>
        <v>24</v>
      </c>
      <c r="Y12" s="6">
        <f t="shared" si="17"/>
        <v>22</v>
      </c>
      <c r="Z12" s="6">
        <f t="shared" si="18"/>
        <v>62</v>
      </c>
      <c r="AA12" s="6" t="str">
        <f t="shared" si="19"/>
        <v>A-</v>
      </c>
      <c r="AB12" s="6">
        <f t="shared" si="20"/>
        <v>3.5</v>
      </c>
      <c r="AC12" s="6"/>
      <c r="AD12" s="6">
        <v>9</v>
      </c>
      <c r="AE12" s="172">
        <v>15</v>
      </c>
      <c r="AF12" s="172">
        <v>27</v>
      </c>
      <c r="AG12" s="172">
        <v>17</v>
      </c>
      <c r="AH12" s="6">
        <f t="shared" si="21"/>
        <v>15</v>
      </c>
      <c r="AI12" s="6">
        <f t="shared" si="22"/>
        <v>27</v>
      </c>
      <c r="AJ12" s="6">
        <f t="shared" si="23"/>
        <v>17</v>
      </c>
      <c r="AK12" s="6">
        <f t="shared" si="24"/>
        <v>59</v>
      </c>
      <c r="AL12" s="6" t="str">
        <f t="shared" si="25"/>
        <v>B</v>
      </c>
      <c r="AM12" s="6">
        <f t="shared" si="26"/>
        <v>3</v>
      </c>
      <c r="AN12" s="6"/>
      <c r="AO12" s="6">
        <v>9</v>
      </c>
      <c r="AP12" s="180">
        <v>18</v>
      </c>
      <c r="AQ12" s="180">
        <v>18</v>
      </c>
      <c r="AR12" s="180">
        <v>15</v>
      </c>
      <c r="AS12" s="6">
        <f t="shared" si="27"/>
        <v>18</v>
      </c>
      <c r="AT12" s="6">
        <f t="shared" si="28"/>
        <v>18</v>
      </c>
      <c r="AU12" s="6">
        <f t="shared" si="29"/>
        <v>15</v>
      </c>
      <c r="AV12" s="6">
        <f t="shared" si="30"/>
        <v>51</v>
      </c>
      <c r="AW12" s="6" t="str">
        <f t="shared" si="31"/>
        <v>B</v>
      </c>
      <c r="AX12" s="6">
        <f t="shared" si="32"/>
        <v>3</v>
      </c>
      <c r="AY12" s="6"/>
      <c r="AZ12" s="6">
        <v>9</v>
      </c>
      <c r="BA12" s="185">
        <v>15</v>
      </c>
      <c r="BB12" s="185">
        <v>22</v>
      </c>
      <c r="BC12">
        <v>15</v>
      </c>
      <c r="BD12" s="127">
        <f t="shared" si="33"/>
        <v>15</v>
      </c>
      <c r="BE12" s="6">
        <f t="shared" si="34"/>
        <v>22</v>
      </c>
      <c r="BF12" s="6">
        <f t="shared" si="35"/>
        <v>15</v>
      </c>
      <c r="BG12" s="6">
        <f t="shared" si="36"/>
        <v>52</v>
      </c>
      <c r="BH12" s="6" t="str">
        <f t="shared" si="37"/>
        <v>B</v>
      </c>
      <c r="BI12" s="6">
        <f t="shared" si="38"/>
        <v>3</v>
      </c>
      <c r="BJ12" s="6"/>
      <c r="BK12" s="6">
        <v>9</v>
      </c>
      <c r="BL12" s="196">
        <v>14</v>
      </c>
      <c r="BM12" s="196">
        <v>29</v>
      </c>
      <c r="BN12" s="196">
        <v>16</v>
      </c>
      <c r="BO12" s="6">
        <f t="shared" si="3"/>
        <v>14</v>
      </c>
      <c r="BP12" s="6">
        <f t="shared" si="39"/>
        <v>29</v>
      </c>
      <c r="BQ12" s="6">
        <f t="shared" si="40"/>
        <v>16</v>
      </c>
      <c r="BR12" s="6">
        <f t="shared" si="41"/>
        <v>59</v>
      </c>
      <c r="BS12" s="6" t="str">
        <f t="shared" si="42"/>
        <v>B</v>
      </c>
      <c r="BT12" s="6">
        <f t="shared" si="43"/>
        <v>3</v>
      </c>
      <c r="BU12" s="104"/>
      <c r="BV12" t="str">
        <f t="shared" si="44"/>
        <v>জীববিজ্ঞান</v>
      </c>
      <c r="BW12" s="131">
        <v>1</v>
      </c>
      <c r="BX12" s="106">
        <v>9</v>
      </c>
      <c r="BY12" s="107"/>
      <c r="BZ12" s="132" t="str">
        <f t="shared" ref="BZ12:CA12" si="54">IF(BY12="","Abs.",BY12)</f>
        <v>Abs.</v>
      </c>
      <c r="CA12" s="106" t="str">
        <f t="shared" si="54"/>
        <v>Abs.</v>
      </c>
      <c r="CB12" s="106" t="str">
        <f t="shared" si="46"/>
        <v>Abs.</v>
      </c>
      <c r="CC12" s="106" t="str">
        <f t="shared" si="47"/>
        <v>Abs.</v>
      </c>
      <c r="CD12" s="106"/>
    </row>
    <row r="13" spans="1:85" customFormat="1">
      <c r="A13" s="6">
        <v>10</v>
      </c>
      <c r="B13" s="200" t="s">
        <v>129</v>
      </c>
      <c r="C13" s="6">
        <v>10</v>
      </c>
      <c r="D13" s="171">
        <v>12</v>
      </c>
      <c r="E13" s="171">
        <v>48</v>
      </c>
      <c r="F13" s="6">
        <f t="shared" si="6"/>
        <v>12</v>
      </c>
      <c r="G13" s="6">
        <f t="shared" si="7"/>
        <v>48</v>
      </c>
      <c r="H13" s="6">
        <f t="shared" si="8"/>
        <v>60</v>
      </c>
      <c r="I13" s="6" t="str">
        <f t="shared" si="9"/>
        <v>A-</v>
      </c>
      <c r="J13" s="6">
        <f t="shared" si="10"/>
        <v>3.5</v>
      </c>
      <c r="K13" s="104"/>
      <c r="L13" s="6">
        <v>10</v>
      </c>
      <c r="M13" s="172">
        <v>67</v>
      </c>
      <c r="N13" s="113">
        <f t="shared" si="11"/>
        <v>67</v>
      </c>
      <c r="O13" s="6">
        <f t="shared" si="12"/>
        <v>67</v>
      </c>
      <c r="P13" s="6" t="str">
        <f t="shared" si="13"/>
        <v>A-</v>
      </c>
      <c r="Q13" s="6">
        <f t="shared" si="14"/>
        <v>3.5</v>
      </c>
      <c r="R13" s="117"/>
      <c r="S13" s="6">
        <v>10</v>
      </c>
      <c r="T13" s="179">
        <v>18</v>
      </c>
      <c r="U13" s="180">
        <v>29</v>
      </c>
      <c r="V13" s="199">
        <v>22</v>
      </c>
      <c r="W13" s="6">
        <f t="shared" si="15"/>
        <v>18</v>
      </c>
      <c r="X13" s="6">
        <f t="shared" si="16"/>
        <v>29</v>
      </c>
      <c r="Y13" s="6">
        <f t="shared" si="17"/>
        <v>22</v>
      </c>
      <c r="Z13" s="6">
        <f t="shared" si="18"/>
        <v>69</v>
      </c>
      <c r="AA13" s="6" t="str">
        <f t="shared" si="19"/>
        <v>A-</v>
      </c>
      <c r="AB13" s="6">
        <f t="shared" si="20"/>
        <v>3.5</v>
      </c>
      <c r="AC13" s="6"/>
      <c r="AD13" s="6">
        <v>10</v>
      </c>
      <c r="AE13" s="172">
        <v>16</v>
      </c>
      <c r="AF13" s="172">
        <v>27</v>
      </c>
      <c r="AG13" s="172">
        <v>22</v>
      </c>
      <c r="AH13" s="6">
        <f t="shared" si="21"/>
        <v>16</v>
      </c>
      <c r="AI13" s="6">
        <f t="shared" si="22"/>
        <v>27</v>
      </c>
      <c r="AJ13" s="6">
        <f t="shared" si="23"/>
        <v>22</v>
      </c>
      <c r="AK13" s="6">
        <f t="shared" si="24"/>
        <v>65</v>
      </c>
      <c r="AL13" s="6" t="str">
        <f t="shared" si="25"/>
        <v>A-</v>
      </c>
      <c r="AM13" s="6">
        <f t="shared" si="26"/>
        <v>3.5</v>
      </c>
      <c r="AN13" s="6"/>
      <c r="AO13" s="6">
        <v>10</v>
      </c>
      <c r="AP13" s="180">
        <v>17</v>
      </c>
      <c r="AQ13" s="180">
        <v>22</v>
      </c>
      <c r="AR13" s="180">
        <v>18</v>
      </c>
      <c r="AS13" s="6">
        <f t="shared" si="27"/>
        <v>17</v>
      </c>
      <c r="AT13" s="6">
        <f t="shared" si="28"/>
        <v>22</v>
      </c>
      <c r="AU13" s="6">
        <f t="shared" si="29"/>
        <v>18</v>
      </c>
      <c r="AV13" s="6">
        <f t="shared" si="30"/>
        <v>57</v>
      </c>
      <c r="AW13" s="6" t="str">
        <f t="shared" si="31"/>
        <v>B</v>
      </c>
      <c r="AX13" s="6">
        <f t="shared" si="32"/>
        <v>3</v>
      </c>
      <c r="AY13" s="6"/>
      <c r="AZ13" s="6">
        <v>10</v>
      </c>
      <c r="BA13" s="185">
        <v>13</v>
      </c>
      <c r="BB13" s="185">
        <v>18</v>
      </c>
      <c r="BC13">
        <v>16</v>
      </c>
      <c r="BD13" s="127">
        <f t="shared" si="33"/>
        <v>13</v>
      </c>
      <c r="BE13" s="6">
        <f t="shared" si="34"/>
        <v>18</v>
      </c>
      <c r="BF13" s="6">
        <f t="shared" si="35"/>
        <v>16</v>
      </c>
      <c r="BG13" s="6">
        <f t="shared" si="36"/>
        <v>47</v>
      </c>
      <c r="BH13" s="6" t="str">
        <f t="shared" si="37"/>
        <v>C</v>
      </c>
      <c r="BI13" s="6">
        <f t="shared" si="38"/>
        <v>2</v>
      </c>
      <c r="BJ13" s="6"/>
      <c r="BK13" s="6">
        <v>10</v>
      </c>
      <c r="BL13" s="196">
        <v>14</v>
      </c>
      <c r="BM13" s="196">
        <v>26</v>
      </c>
      <c r="BN13" s="196">
        <v>15</v>
      </c>
      <c r="BO13" s="6">
        <f t="shared" si="3"/>
        <v>14</v>
      </c>
      <c r="BP13" s="6">
        <f t="shared" si="39"/>
        <v>26</v>
      </c>
      <c r="BQ13" s="6">
        <f t="shared" si="40"/>
        <v>15</v>
      </c>
      <c r="BR13" s="6">
        <f t="shared" si="41"/>
        <v>55</v>
      </c>
      <c r="BS13" s="6" t="str">
        <f t="shared" si="42"/>
        <v>B</v>
      </c>
      <c r="BT13" s="6">
        <f t="shared" si="43"/>
        <v>3</v>
      </c>
      <c r="BU13" s="104"/>
      <c r="BV13" t="str">
        <f t="shared" si="44"/>
        <v>জীববিজ্ঞান</v>
      </c>
      <c r="BW13" s="131">
        <v>1</v>
      </c>
      <c r="BX13" s="106">
        <v>10</v>
      </c>
      <c r="BY13" s="107"/>
      <c r="BZ13" s="132" t="str">
        <f t="shared" ref="BZ13:CA13" si="55">IF(BY13="","Abs.",BY13)</f>
        <v>Abs.</v>
      </c>
      <c r="CA13" s="106" t="str">
        <f t="shared" si="55"/>
        <v>Abs.</v>
      </c>
      <c r="CB13" s="106" t="str">
        <f t="shared" si="46"/>
        <v>Abs.</v>
      </c>
      <c r="CC13" s="106" t="str">
        <f t="shared" si="47"/>
        <v>Abs.</v>
      </c>
      <c r="CD13" s="106"/>
    </row>
    <row r="14" spans="1:85" customFormat="1">
      <c r="A14" s="6">
        <v>11</v>
      </c>
      <c r="B14" s="200" t="s">
        <v>130</v>
      </c>
      <c r="C14" s="6">
        <v>11</v>
      </c>
      <c r="D14" s="171">
        <v>14</v>
      </c>
      <c r="E14" s="171">
        <v>51</v>
      </c>
      <c r="F14" s="6">
        <f t="shared" si="6"/>
        <v>14</v>
      </c>
      <c r="G14" s="6">
        <f t="shared" si="7"/>
        <v>51</v>
      </c>
      <c r="H14" s="6">
        <f t="shared" si="8"/>
        <v>65</v>
      </c>
      <c r="I14" s="6" t="str">
        <f t="shared" si="9"/>
        <v>A-</v>
      </c>
      <c r="J14" s="6">
        <f t="shared" si="10"/>
        <v>3.5</v>
      </c>
      <c r="K14" s="104"/>
      <c r="L14" s="6">
        <v>11</v>
      </c>
      <c r="M14" s="172">
        <v>41</v>
      </c>
      <c r="N14" s="113">
        <f t="shared" si="11"/>
        <v>41</v>
      </c>
      <c r="O14" s="6">
        <f t="shared" si="12"/>
        <v>41</v>
      </c>
      <c r="P14" s="6" t="str">
        <f t="shared" si="13"/>
        <v>C</v>
      </c>
      <c r="Q14" s="6">
        <f t="shared" si="14"/>
        <v>2</v>
      </c>
      <c r="R14" s="117"/>
      <c r="S14" s="6">
        <v>11</v>
      </c>
      <c r="T14" s="179">
        <v>5</v>
      </c>
      <c r="U14" s="179">
        <v>11</v>
      </c>
      <c r="V14" s="199">
        <v>20</v>
      </c>
      <c r="W14" s="6">
        <f t="shared" si="15"/>
        <v>5</v>
      </c>
      <c r="X14" s="6">
        <f t="shared" si="16"/>
        <v>11</v>
      </c>
      <c r="Y14" s="6">
        <f t="shared" si="17"/>
        <v>20</v>
      </c>
      <c r="Z14" s="6">
        <f t="shared" si="18"/>
        <v>36</v>
      </c>
      <c r="AA14" s="6" t="str">
        <f t="shared" si="19"/>
        <v>F</v>
      </c>
      <c r="AB14" s="6" t="str">
        <f t="shared" si="20"/>
        <v>F</v>
      </c>
      <c r="AC14" s="6"/>
      <c r="AD14" s="6">
        <v>11</v>
      </c>
      <c r="AE14" s="172">
        <v>9</v>
      </c>
      <c r="AF14" s="172">
        <v>7</v>
      </c>
      <c r="AG14" s="172">
        <v>20</v>
      </c>
      <c r="AH14" s="6">
        <f t="shared" si="21"/>
        <v>9</v>
      </c>
      <c r="AI14" s="6">
        <f t="shared" si="22"/>
        <v>7</v>
      </c>
      <c r="AJ14" s="6">
        <f t="shared" si="23"/>
        <v>20</v>
      </c>
      <c r="AK14" s="6">
        <f t="shared" si="24"/>
        <v>36</v>
      </c>
      <c r="AL14" s="6" t="str">
        <f t="shared" si="25"/>
        <v>F</v>
      </c>
      <c r="AM14" s="6" t="str">
        <f t="shared" si="26"/>
        <v>F</v>
      </c>
      <c r="AN14" s="6"/>
      <c r="AO14" s="6">
        <v>11</v>
      </c>
      <c r="AP14" s="180">
        <v>8</v>
      </c>
      <c r="AQ14" s="180">
        <v>12</v>
      </c>
      <c r="AR14" s="180">
        <v>15</v>
      </c>
      <c r="AS14" s="6">
        <f t="shared" si="27"/>
        <v>8</v>
      </c>
      <c r="AT14" s="6">
        <f t="shared" si="28"/>
        <v>12</v>
      </c>
      <c r="AU14" s="6">
        <f t="shared" si="29"/>
        <v>15</v>
      </c>
      <c r="AV14" s="6">
        <f t="shared" si="30"/>
        <v>35</v>
      </c>
      <c r="AW14" s="6" t="str">
        <f t="shared" si="31"/>
        <v>F</v>
      </c>
      <c r="AX14" s="6" t="str">
        <f t="shared" si="32"/>
        <v>F</v>
      </c>
      <c r="AY14" s="6"/>
      <c r="AZ14" s="6">
        <v>11</v>
      </c>
      <c r="BA14" s="185">
        <v>5</v>
      </c>
      <c r="BB14" s="185">
        <v>5</v>
      </c>
      <c r="BC14">
        <v>15</v>
      </c>
      <c r="BD14" s="127">
        <f t="shared" si="33"/>
        <v>5</v>
      </c>
      <c r="BE14" s="6">
        <f t="shared" si="34"/>
        <v>5</v>
      </c>
      <c r="BF14" s="6">
        <f t="shared" si="35"/>
        <v>15</v>
      </c>
      <c r="BG14" s="6">
        <f t="shared" si="36"/>
        <v>25</v>
      </c>
      <c r="BH14" s="6" t="str">
        <f t="shared" si="37"/>
        <v>F</v>
      </c>
      <c r="BI14" s="6" t="str">
        <f t="shared" si="38"/>
        <v>F</v>
      </c>
      <c r="BJ14" s="6"/>
      <c r="BK14" s="6">
        <v>11</v>
      </c>
      <c r="BL14" s="196">
        <v>2</v>
      </c>
      <c r="BM14" s="196">
        <v>8</v>
      </c>
      <c r="BN14" s="196">
        <v>15</v>
      </c>
      <c r="BO14" s="6">
        <f t="shared" si="3"/>
        <v>2</v>
      </c>
      <c r="BP14" s="6">
        <f t="shared" si="39"/>
        <v>8</v>
      </c>
      <c r="BQ14" s="6">
        <f t="shared" si="40"/>
        <v>15</v>
      </c>
      <c r="BR14" s="6">
        <f t="shared" si="41"/>
        <v>25</v>
      </c>
      <c r="BS14" s="6" t="str">
        <f t="shared" si="42"/>
        <v>F</v>
      </c>
      <c r="BT14" s="6" t="str">
        <f t="shared" si="43"/>
        <v>F</v>
      </c>
      <c r="BU14" s="104"/>
      <c r="BV14" t="str">
        <f t="shared" si="44"/>
        <v>গণিত</v>
      </c>
      <c r="BW14" s="131">
        <v>2</v>
      </c>
      <c r="BX14" s="106">
        <v>11</v>
      </c>
      <c r="BY14" s="107"/>
      <c r="BZ14" s="132" t="str">
        <f t="shared" ref="BZ14:CA14" si="56">IF(BY14="","Abs.",BY14)</f>
        <v>Abs.</v>
      </c>
      <c r="CA14" s="106" t="str">
        <f t="shared" si="56"/>
        <v>Abs.</v>
      </c>
      <c r="CB14" s="106" t="str">
        <f t="shared" si="46"/>
        <v>Abs.</v>
      </c>
      <c r="CC14" s="106" t="str">
        <f t="shared" si="47"/>
        <v>Abs.</v>
      </c>
      <c r="CD14" s="106"/>
    </row>
    <row r="15" spans="1:85" customFormat="1">
      <c r="A15" s="6">
        <v>12</v>
      </c>
      <c r="B15" s="200" t="s">
        <v>131</v>
      </c>
      <c r="C15" s="6">
        <v>12</v>
      </c>
      <c r="D15" s="171">
        <v>12</v>
      </c>
      <c r="E15" s="171">
        <v>50</v>
      </c>
      <c r="F15" s="6">
        <f t="shared" si="6"/>
        <v>12</v>
      </c>
      <c r="G15" s="6">
        <f t="shared" si="7"/>
        <v>50</v>
      </c>
      <c r="H15" s="6">
        <f t="shared" si="8"/>
        <v>62</v>
      </c>
      <c r="I15" s="6" t="str">
        <f t="shared" si="9"/>
        <v>A-</v>
      </c>
      <c r="J15" s="6">
        <f t="shared" si="10"/>
        <v>3.5</v>
      </c>
      <c r="K15" s="104"/>
      <c r="L15" s="6">
        <v>12</v>
      </c>
      <c r="M15" s="172">
        <v>39</v>
      </c>
      <c r="N15" s="113">
        <f t="shared" si="11"/>
        <v>39</v>
      </c>
      <c r="O15" s="6">
        <f t="shared" si="12"/>
        <v>39</v>
      </c>
      <c r="P15" s="6" t="str">
        <f t="shared" si="13"/>
        <v>D</v>
      </c>
      <c r="Q15" s="6">
        <f t="shared" si="14"/>
        <v>1</v>
      </c>
      <c r="R15" s="117"/>
      <c r="S15" s="6">
        <v>12</v>
      </c>
      <c r="T15" s="179">
        <v>10</v>
      </c>
      <c r="U15" s="179">
        <v>9</v>
      </c>
      <c r="V15" s="198"/>
      <c r="W15" s="6">
        <f t="shared" si="15"/>
        <v>10</v>
      </c>
      <c r="X15" s="6">
        <f t="shared" si="16"/>
        <v>9</v>
      </c>
      <c r="Y15" s="6" t="str">
        <f t="shared" si="17"/>
        <v>Abs.</v>
      </c>
      <c r="Z15" s="6" t="str">
        <f t="shared" si="18"/>
        <v>Abs.</v>
      </c>
      <c r="AA15" s="6" t="str">
        <f t="shared" si="19"/>
        <v>Abs.</v>
      </c>
      <c r="AB15" s="6" t="str">
        <f t="shared" si="20"/>
        <v>Abs.</v>
      </c>
      <c r="AC15" s="6"/>
      <c r="AD15" s="6">
        <v>12</v>
      </c>
      <c r="AE15" s="172">
        <v>6</v>
      </c>
      <c r="AF15" s="172">
        <v>3</v>
      </c>
      <c r="AG15" s="172"/>
      <c r="AH15" s="6">
        <f t="shared" si="21"/>
        <v>6</v>
      </c>
      <c r="AI15" s="6">
        <f t="shared" si="22"/>
        <v>3</v>
      </c>
      <c r="AJ15" s="6" t="str">
        <f t="shared" si="23"/>
        <v>Abs.</v>
      </c>
      <c r="AK15" s="6" t="str">
        <f t="shared" si="24"/>
        <v>Abs.</v>
      </c>
      <c r="AL15" s="6" t="str">
        <f t="shared" si="25"/>
        <v>Abs.</v>
      </c>
      <c r="AM15" s="6" t="str">
        <f t="shared" si="26"/>
        <v>Abs.</v>
      </c>
      <c r="AN15" s="6"/>
      <c r="AO15" s="6">
        <v>12</v>
      </c>
      <c r="AP15" s="180">
        <v>13</v>
      </c>
      <c r="AQ15" s="180">
        <v>17</v>
      </c>
      <c r="AR15" s="180"/>
      <c r="AS15" s="6">
        <f t="shared" si="27"/>
        <v>13</v>
      </c>
      <c r="AT15" s="6">
        <f t="shared" si="28"/>
        <v>17</v>
      </c>
      <c r="AU15" s="6" t="str">
        <f t="shared" si="29"/>
        <v>Abs.</v>
      </c>
      <c r="AV15" s="6" t="str">
        <f t="shared" si="30"/>
        <v>Abs.</v>
      </c>
      <c r="AW15" s="6" t="str">
        <f t="shared" si="31"/>
        <v>Abs.</v>
      </c>
      <c r="AX15" s="6" t="str">
        <f t="shared" si="32"/>
        <v>Abs.</v>
      </c>
      <c r="AY15" s="6"/>
      <c r="AZ15" s="6">
        <v>12</v>
      </c>
      <c r="BA15" s="185">
        <v>6</v>
      </c>
      <c r="BB15" s="185">
        <v>12</v>
      </c>
      <c r="BC15" s="187"/>
      <c r="BD15" s="127">
        <f t="shared" si="33"/>
        <v>6</v>
      </c>
      <c r="BE15" s="6">
        <f t="shared" si="34"/>
        <v>12</v>
      </c>
      <c r="BF15" s="6" t="str">
        <f t="shared" si="35"/>
        <v>Abs.</v>
      </c>
      <c r="BG15" s="6" t="str">
        <f t="shared" si="36"/>
        <v>Abs.</v>
      </c>
      <c r="BH15" s="6" t="str">
        <f t="shared" si="37"/>
        <v>Abs.</v>
      </c>
      <c r="BI15" s="6" t="str">
        <f t="shared" si="38"/>
        <v>Abs.</v>
      </c>
      <c r="BJ15" s="6"/>
      <c r="BK15" s="6">
        <v>12</v>
      </c>
      <c r="BL15" s="196">
        <v>6</v>
      </c>
      <c r="BM15" s="196">
        <v>14</v>
      </c>
      <c r="BN15" s="196"/>
      <c r="BO15" s="6">
        <f t="shared" si="3"/>
        <v>6</v>
      </c>
      <c r="BP15" s="6">
        <f t="shared" si="39"/>
        <v>14</v>
      </c>
      <c r="BQ15" s="6" t="str">
        <f t="shared" si="40"/>
        <v>Abs.</v>
      </c>
      <c r="BR15" s="6" t="str">
        <f t="shared" si="41"/>
        <v>Abs.</v>
      </c>
      <c r="BS15" s="6" t="str">
        <f t="shared" si="42"/>
        <v>Abs.</v>
      </c>
      <c r="BT15" s="6" t="str">
        <f t="shared" si="43"/>
        <v>Abs.</v>
      </c>
      <c r="BU15" s="104"/>
      <c r="BV15" t="str">
        <f t="shared" si="44"/>
        <v>গণিত</v>
      </c>
      <c r="BW15" s="131">
        <v>2</v>
      </c>
      <c r="BX15" s="106">
        <v>12</v>
      </c>
      <c r="BY15" s="107"/>
      <c r="BZ15" s="132" t="str">
        <f t="shared" ref="BZ15:CA15" si="57">IF(BY15="","Abs.",BY15)</f>
        <v>Abs.</v>
      </c>
      <c r="CA15" s="106" t="str">
        <f t="shared" si="57"/>
        <v>Abs.</v>
      </c>
      <c r="CB15" s="106" t="str">
        <f t="shared" si="46"/>
        <v>Abs.</v>
      </c>
      <c r="CC15" s="106" t="str">
        <f t="shared" si="47"/>
        <v>Abs.</v>
      </c>
      <c r="CD15" s="106"/>
    </row>
    <row r="16" spans="1:85" customFormat="1">
      <c r="A16" s="6">
        <v>13</v>
      </c>
      <c r="B16" s="200" t="s">
        <v>132</v>
      </c>
      <c r="C16" s="6">
        <v>13</v>
      </c>
      <c r="D16" s="171">
        <v>12</v>
      </c>
      <c r="E16" s="171">
        <v>62</v>
      </c>
      <c r="F16" s="6">
        <f t="shared" si="6"/>
        <v>12</v>
      </c>
      <c r="G16" s="6">
        <f t="shared" si="7"/>
        <v>62</v>
      </c>
      <c r="H16" s="6">
        <f t="shared" si="8"/>
        <v>74</v>
      </c>
      <c r="I16" s="6" t="str">
        <f t="shared" si="9"/>
        <v>A</v>
      </c>
      <c r="J16" s="6">
        <f t="shared" si="10"/>
        <v>4</v>
      </c>
      <c r="K16" s="104"/>
      <c r="L16" s="6">
        <v>13</v>
      </c>
      <c r="M16" s="172">
        <v>68</v>
      </c>
      <c r="N16" s="113">
        <f t="shared" si="11"/>
        <v>68</v>
      </c>
      <c r="O16" s="6">
        <f t="shared" si="12"/>
        <v>68</v>
      </c>
      <c r="P16" s="6" t="str">
        <f t="shared" si="13"/>
        <v>A-</v>
      </c>
      <c r="Q16" s="6">
        <f t="shared" si="14"/>
        <v>3.5</v>
      </c>
      <c r="R16" s="117"/>
      <c r="S16" s="6">
        <v>13</v>
      </c>
      <c r="T16" s="179">
        <v>14</v>
      </c>
      <c r="U16" s="179">
        <v>27</v>
      </c>
      <c r="V16" s="199">
        <v>20</v>
      </c>
      <c r="W16" s="6">
        <f t="shared" si="15"/>
        <v>14</v>
      </c>
      <c r="X16" s="6">
        <f t="shared" si="16"/>
        <v>27</v>
      </c>
      <c r="Y16" s="6">
        <f t="shared" si="17"/>
        <v>20</v>
      </c>
      <c r="Z16" s="6">
        <f t="shared" si="18"/>
        <v>61</v>
      </c>
      <c r="AA16" s="6" t="str">
        <f t="shared" si="19"/>
        <v>A-</v>
      </c>
      <c r="AB16" s="6">
        <f t="shared" si="20"/>
        <v>3.5</v>
      </c>
      <c r="AC16" s="6"/>
      <c r="AD16" s="6">
        <v>13</v>
      </c>
      <c r="AE16" s="172">
        <v>11</v>
      </c>
      <c r="AF16" s="172">
        <v>17</v>
      </c>
      <c r="AG16" s="172">
        <v>22</v>
      </c>
      <c r="AH16" s="6">
        <f t="shared" si="21"/>
        <v>11</v>
      </c>
      <c r="AI16" s="6">
        <f t="shared" si="22"/>
        <v>17</v>
      </c>
      <c r="AJ16" s="6">
        <f t="shared" si="23"/>
        <v>22</v>
      </c>
      <c r="AK16" s="6">
        <f t="shared" si="24"/>
        <v>50</v>
      </c>
      <c r="AL16" s="6" t="str">
        <f t="shared" si="25"/>
        <v>B</v>
      </c>
      <c r="AM16" s="6">
        <f t="shared" si="26"/>
        <v>3</v>
      </c>
      <c r="AN16" s="6"/>
      <c r="AO16" s="6">
        <v>13</v>
      </c>
      <c r="AP16" s="180">
        <v>14</v>
      </c>
      <c r="AQ16" s="180">
        <v>21</v>
      </c>
      <c r="AR16" s="180">
        <v>20</v>
      </c>
      <c r="AS16" s="6">
        <f t="shared" si="27"/>
        <v>14</v>
      </c>
      <c r="AT16" s="6">
        <f t="shared" si="28"/>
        <v>21</v>
      </c>
      <c r="AU16" s="6">
        <f t="shared" si="29"/>
        <v>20</v>
      </c>
      <c r="AV16" s="6">
        <f t="shared" si="30"/>
        <v>55</v>
      </c>
      <c r="AW16" s="6" t="str">
        <f t="shared" si="31"/>
        <v>B</v>
      </c>
      <c r="AX16" s="6">
        <f t="shared" si="32"/>
        <v>3</v>
      </c>
      <c r="AY16" s="6"/>
      <c r="AZ16" s="6">
        <v>13</v>
      </c>
      <c r="BA16" s="185">
        <v>12</v>
      </c>
      <c r="BB16" s="185">
        <v>17</v>
      </c>
      <c r="BC16">
        <v>18</v>
      </c>
      <c r="BD16" s="127">
        <f t="shared" si="33"/>
        <v>12</v>
      </c>
      <c r="BE16" s="6">
        <f t="shared" si="34"/>
        <v>17</v>
      </c>
      <c r="BF16" s="6">
        <f t="shared" si="35"/>
        <v>18</v>
      </c>
      <c r="BG16" s="6">
        <f t="shared" si="36"/>
        <v>47</v>
      </c>
      <c r="BH16" s="6" t="str">
        <f t="shared" si="37"/>
        <v>C</v>
      </c>
      <c r="BI16" s="6">
        <f t="shared" si="38"/>
        <v>2</v>
      </c>
      <c r="BJ16" s="6"/>
      <c r="BK16" s="6">
        <v>13</v>
      </c>
      <c r="BL16" s="196">
        <v>11</v>
      </c>
      <c r="BM16" s="196">
        <v>26</v>
      </c>
      <c r="BN16" s="196">
        <v>14</v>
      </c>
      <c r="BO16" s="6">
        <f t="shared" si="3"/>
        <v>11</v>
      </c>
      <c r="BP16" s="6">
        <f t="shared" si="39"/>
        <v>26</v>
      </c>
      <c r="BQ16" s="6">
        <f t="shared" si="40"/>
        <v>14</v>
      </c>
      <c r="BR16" s="6">
        <f t="shared" si="41"/>
        <v>51</v>
      </c>
      <c r="BS16" s="6" t="str">
        <f t="shared" si="42"/>
        <v>B</v>
      </c>
      <c r="BT16" s="6">
        <f t="shared" si="43"/>
        <v>3</v>
      </c>
      <c r="BU16" s="104"/>
      <c r="BV16" t="str">
        <f t="shared" si="44"/>
        <v>গণিত</v>
      </c>
      <c r="BW16" s="131">
        <v>2</v>
      </c>
      <c r="BX16" s="106">
        <v>13</v>
      </c>
      <c r="BY16" s="107"/>
      <c r="BZ16" s="132" t="str">
        <f t="shared" ref="BZ16:CA16" si="58">IF(BY16="","Abs.",BY16)</f>
        <v>Abs.</v>
      </c>
      <c r="CA16" s="106" t="str">
        <f t="shared" si="58"/>
        <v>Abs.</v>
      </c>
      <c r="CB16" s="106" t="str">
        <f t="shared" si="46"/>
        <v>Abs.</v>
      </c>
      <c r="CC16" s="106" t="str">
        <f t="shared" si="47"/>
        <v>Abs.</v>
      </c>
      <c r="CD16" s="106"/>
    </row>
    <row r="17" spans="1:82" customFormat="1">
      <c r="A17" s="6">
        <v>14</v>
      </c>
      <c r="B17" s="200" t="s">
        <v>133</v>
      </c>
      <c r="C17" s="6">
        <v>14</v>
      </c>
      <c r="D17" s="171">
        <v>13</v>
      </c>
      <c r="E17" s="171">
        <v>51</v>
      </c>
      <c r="F17" s="6">
        <f t="shared" si="6"/>
        <v>13</v>
      </c>
      <c r="G17" s="6">
        <f t="shared" si="7"/>
        <v>51</v>
      </c>
      <c r="H17" s="6">
        <f t="shared" si="8"/>
        <v>64</v>
      </c>
      <c r="I17" s="6" t="str">
        <f t="shared" si="9"/>
        <v>A-</v>
      </c>
      <c r="J17" s="6">
        <f t="shared" si="10"/>
        <v>3.5</v>
      </c>
      <c r="K17" s="104"/>
      <c r="L17" s="6">
        <v>14</v>
      </c>
      <c r="M17" s="172">
        <v>71</v>
      </c>
      <c r="N17" s="113">
        <f t="shared" si="11"/>
        <v>71</v>
      </c>
      <c r="O17" s="6">
        <f t="shared" si="12"/>
        <v>71</v>
      </c>
      <c r="P17" s="6" t="str">
        <f t="shared" si="13"/>
        <v>A</v>
      </c>
      <c r="Q17" s="6">
        <f t="shared" si="14"/>
        <v>4</v>
      </c>
      <c r="R17" s="117"/>
      <c r="S17" s="6">
        <v>14</v>
      </c>
      <c r="T17" s="179">
        <v>13</v>
      </c>
      <c r="U17" s="179">
        <v>30</v>
      </c>
      <c r="V17" s="199">
        <v>17</v>
      </c>
      <c r="W17" s="6">
        <f t="shared" si="15"/>
        <v>13</v>
      </c>
      <c r="X17" s="6">
        <f t="shared" si="16"/>
        <v>30</v>
      </c>
      <c r="Y17" s="6">
        <f t="shared" si="17"/>
        <v>17</v>
      </c>
      <c r="Z17" s="6">
        <f t="shared" si="18"/>
        <v>60</v>
      </c>
      <c r="AA17" s="6" t="str">
        <f t="shared" si="19"/>
        <v>A-</v>
      </c>
      <c r="AB17" s="6">
        <f t="shared" si="20"/>
        <v>3.5</v>
      </c>
      <c r="AC17" s="6"/>
      <c r="AD17" s="6">
        <v>14</v>
      </c>
      <c r="AE17" s="172">
        <v>12</v>
      </c>
      <c r="AF17" s="172">
        <v>17</v>
      </c>
      <c r="AG17" s="172">
        <v>22</v>
      </c>
      <c r="AH17" s="6">
        <f t="shared" si="21"/>
        <v>12</v>
      </c>
      <c r="AI17" s="6">
        <f t="shared" si="22"/>
        <v>17</v>
      </c>
      <c r="AJ17" s="6">
        <f t="shared" si="23"/>
        <v>22</v>
      </c>
      <c r="AK17" s="6">
        <f t="shared" si="24"/>
        <v>51</v>
      </c>
      <c r="AL17" s="6" t="str">
        <f t="shared" si="25"/>
        <v>B</v>
      </c>
      <c r="AM17" s="6">
        <f t="shared" si="26"/>
        <v>3</v>
      </c>
      <c r="AN17" s="6"/>
      <c r="AO17" s="6">
        <v>14</v>
      </c>
      <c r="AP17" s="180">
        <v>14</v>
      </c>
      <c r="AQ17" s="180">
        <v>17</v>
      </c>
      <c r="AR17" s="180">
        <v>15</v>
      </c>
      <c r="AS17" s="6">
        <f t="shared" si="27"/>
        <v>14</v>
      </c>
      <c r="AT17" s="6">
        <f t="shared" si="28"/>
        <v>17</v>
      </c>
      <c r="AU17" s="6">
        <f t="shared" si="29"/>
        <v>15</v>
      </c>
      <c r="AV17" s="6">
        <f t="shared" si="30"/>
        <v>46</v>
      </c>
      <c r="AW17" s="6" t="str">
        <f t="shared" si="31"/>
        <v>C</v>
      </c>
      <c r="AX17" s="6">
        <f t="shared" si="32"/>
        <v>2</v>
      </c>
      <c r="AY17" s="6"/>
      <c r="AZ17" s="6">
        <v>14</v>
      </c>
      <c r="BA17" s="185">
        <v>11</v>
      </c>
      <c r="BB17" s="185">
        <v>9</v>
      </c>
      <c r="BC17">
        <v>15</v>
      </c>
      <c r="BD17" s="127">
        <f t="shared" si="33"/>
        <v>11</v>
      </c>
      <c r="BE17" s="6">
        <f t="shared" si="34"/>
        <v>9</v>
      </c>
      <c r="BF17" s="6">
        <f t="shared" si="35"/>
        <v>15</v>
      </c>
      <c r="BG17" s="6">
        <f t="shared" si="36"/>
        <v>35</v>
      </c>
      <c r="BH17" s="6" t="str">
        <f t="shared" si="37"/>
        <v>F</v>
      </c>
      <c r="BI17" s="6" t="str">
        <f t="shared" si="38"/>
        <v>F</v>
      </c>
      <c r="BJ17" s="6"/>
      <c r="BK17" s="6">
        <v>14</v>
      </c>
      <c r="BL17" s="196">
        <v>8</v>
      </c>
      <c r="BM17" s="196">
        <v>17</v>
      </c>
      <c r="BN17" s="196">
        <v>15</v>
      </c>
      <c r="BO17" s="6">
        <f t="shared" si="3"/>
        <v>8</v>
      </c>
      <c r="BP17" s="6">
        <f t="shared" si="39"/>
        <v>17</v>
      </c>
      <c r="BQ17" s="6">
        <f t="shared" si="40"/>
        <v>15</v>
      </c>
      <c r="BR17" s="6">
        <f t="shared" si="41"/>
        <v>40</v>
      </c>
      <c r="BS17" s="6" t="str">
        <f t="shared" si="42"/>
        <v>C</v>
      </c>
      <c r="BT17" s="6">
        <f t="shared" si="43"/>
        <v>2</v>
      </c>
      <c r="BU17" s="104"/>
      <c r="BV17" t="str">
        <f t="shared" si="44"/>
        <v>গণিত</v>
      </c>
      <c r="BW17" s="131">
        <v>2</v>
      </c>
      <c r="BX17" s="106">
        <v>14</v>
      </c>
      <c r="BY17" s="107"/>
      <c r="BZ17" s="132" t="str">
        <f t="shared" ref="BZ17:CA17" si="59">IF(BY17="","Abs.",BY17)</f>
        <v>Abs.</v>
      </c>
      <c r="CA17" s="106" t="str">
        <f t="shared" si="59"/>
        <v>Abs.</v>
      </c>
      <c r="CB17" s="106" t="str">
        <f t="shared" si="46"/>
        <v>Abs.</v>
      </c>
      <c r="CC17" s="106" t="str">
        <f t="shared" si="47"/>
        <v>Abs.</v>
      </c>
      <c r="CD17" s="106"/>
    </row>
    <row r="18" spans="1:82" customFormat="1">
      <c r="A18" s="6">
        <v>15</v>
      </c>
      <c r="B18" s="200" t="s">
        <v>134</v>
      </c>
      <c r="C18" s="6">
        <v>15</v>
      </c>
      <c r="D18" s="171">
        <v>15</v>
      </c>
      <c r="E18" s="171">
        <v>61</v>
      </c>
      <c r="F18" s="6">
        <f t="shared" si="6"/>
        <v>15</v>
      </c>
      <c r="G18" s="6">
        <f t="shared" si="7"/>
        <v>61</v>
      </c>
      <c r="H18" s="6">
        <f t="shared" si="8"/>
        <v>76</v>
      </c>
      <c r="I18" s="6" t="str">
        <f t="shared" si="9"/>
        <v>A</v>
      </c>
      <c r="J18" s="6">
        <f t="shared" si="10"/>
        <v>4</v>
      </c>
      <c r="K18" s="104"/>
      <c r="L18" s="6">
        <v>15</v>
      </c>
      <c r="M18" s="172">
        <v>67</v>
      </c>
      <c r="N18" s="113">
        <f t="shared" si="11"/>
        <v>67</v>
      </c>
      <c r="O18" s="6">
        <f t="shared" si="12"/>
        <v>67</v>
      </c>
      <c r="P18" s="6" t="str">
        <f t="shared" si="13"/>
        <v>A-</v>
      </c>
      <c r="Q18" s="6">
        <f t="shared" si="14"/>
        <v>3.5</v>
      </c>
      <c r="R18" s="117"/>
      <c r="S18" s="6">
        <v>15</v>
      </c>
      <c r="T18" s="179">
        <v>13</v>
      </c>
      <c r="U18" s="179">
        <v>22</v>
      </c>
      <c r="V18" s="199">
        <v>21</v>
      </c>
      <c r="W18" s="6">
        <f t="shared" si="15"/>
        <v>13</v>
      </c>
      <c r="X18" s="6">
        <f t="shared" si="16"/>
        <v>22</v>
      </c>
      <c r="Y18" s="6">
        <f t="shared" si="17"/>
        <v>21</v>
      </c>
      <c r="Z18" s="6">
        <f t="shared" si="18"/>
        <v>56</v>
      </c>
      <c r="AA18" s="6" t="str">
        <f t="shared" si="19"/>
        <v>B</v>
      </c>
      <c r="AB18" s="6">
        <f t="shared" si="20"/>
        <v>3</v>
      </c>
      <c r="AC18" s="6"/>
      <c r="AD18" s="6">
        <v>15</v>
      </c>
      <c r="AE18" s="172">
        <v>12</v>
      </c>
      <c r="AF18" s="172">
        <v>17</v>
      </c>
      <c r="AG18" s="172">
        <v>20</v>
      </c>
      <c r="AH18" s="6">
        <f t="shared" si="21"/>
        <v>12</v>
      </c>
      <c r="AI18" s="6">
        <f t="shared" si="22"/>
        <v>17</v>
      </c>
      <c r="AJ18" s="6">
        <f t="shared" si="23"/>
        <v>20</v>
      </c>
      <c r="AK18" s="6">
        <f t="shared" si="24"/>
        <v>49</v>
      </c>
      <c r="AL18" s="6" t="str">
        <f t="shared" si="25"/>
        <v>C</v>
      </c>
      <c r="AM18" s="6">
        <f t="shared" si="26"/>
        <v>2</v>
      </c>
      <c r="AN18" s="6"/>
      <c r="AO18" s="6">
        <v>15</v>
      </c>
      <c r="AP18" s="180">
        <v>14</v>
      </c>
      <c r="AQ18" s="180">
        <v>19</v>
      </c>
      <c r="AR18" s="180">
        <v>19</v>
      </c>
      <c r="AS18" s="6">
        <f t="shared" si="27"/>
        <v>14</v>
      </c>
      <c r="AT18" s="6">
        <f t="shared" si="28"/>
        <v>19</v>
      </c>
      <c r="AU18" s="6">
        <f t="shared" si="29"/>
        <v>19</v>
      </c>
      <c r="AV18" s="6">
        <f t="shared" si="30"/>
        <v>52</v>
      </c>
      <c r="AW18" s="6" t="str">
        <f t="shared" si="31"/>
        <v>B</v>
      </c>
      <c r="AX18" s="6">
        <f t="shared" si="32"/>
        <v>3</v>
      </c>
      <c r="AY18" s="6"/>
      <c r="AZ18" s="6">
        <v>15</v>
      </c>
      <c r="BA18" s="185">
        <v>11</v>
      </c>
      <c r="BB18" s="185">
        <v>5</v>
      </c>
      <c r="BC18">
        <v>15</v>
      </c>
      <c r="BD18" s="127">
        <f t="shared" si="33"/>
        <v>11</v>
      </c>
      <c r="BE18" s="6">
        <f t="shared" si="34"/>
        <v>5</v>
      </c>
      <c r="BF18" s="6">
        <f t="shared" si="35"/>
        <v>15</v>
      </c>
      <c r="BG18" s="6">
        <f t="shared" si="36"/>
        <v>31</v>
      </c>
      <c r="BH18" s="6" t="str">
        <f t="shared" si="37"/>
        <v>F</v>
      </c>
      <c r="BI18" s="6" t="str">
        <f t="shared" si="38"/>
        <v>F</v>
      </c>
      <c r="BJ18" s="6"/>
      <c r="BK18" s="6">
        <v>15</v>
      </c>
      <c r="BL18" s="196">
        <v>13</v>
      </c>
      <c r="BM18" s="196">
        <v>33</v>
      </c>
      <c r="BN18" s="196">
        <v>16</v>
      </c>
      <c r="BO18" s="6">
        <f t="shared" si="3"/>
        <v>13</v>
      </c>
      <c r="BP18" s="6">
        <f t="shared" si="39"/>
        <v>33</v>
      </c>
      <c r="BQ18" s="6">
        <f t="shared" si="40"/>
        <v>16</v>
      </c>
      <c r="BR18" s="6">
        <f t="shared" si="41"/>
        <v>62</v>
      </c>
      <c r="BS18" s="6" t="str">
        <f t="shared" si="42"/>
        <v>A-</v>
      </c>
      <c r="BT18" s="6">
        <f t="shared" si="43"/>
        <v>3.5</v>
      </c>
      <c r="BU18" s="104"/>
      <c r="BV18" t="str">
        <f t="shared" si="44"/>
        <v>গণিত</v>
      </c>
      <c r="BW18" s="131">
        <v>2</v>
      </c>
      <c r="BX18" s="106">
        <v>15</v>
      </c>
      <c r="BY18" s="107"/>
      <c r="BZ18" s="132" t="str">
        <f t="shared" ref="BZ18:CA18" si="60">IF(BY18="","Abs.",BY18)</f>
        <v>Abs.</v>
      </c>
      <c r="CA18" s="106" t="str">
        <f t="shared" si="60"/>
        <v>Abs.</v>
      </c>
      <c r="CB18" s="106" t="str">
        <f t="shared" si="46"/>
        <v>Abs.</v>
      </c>
      <c r="CC18" s="106" t="str">
        <f t="shared" si="47"/>
        <v>Abs.</v>
      </c>
      <c r="CD18" s="106"/>
    </row>
    <row r="19" spans="1:82" customFormat="1">
      <c r="A19" s="6">
        <v>16</v>
      </c>
      <c r="B19" s="200" t="s">
        <v>135</v>
      </c>
      <c r="C19" s="6">
        <v>16</v>
      </c>
      <c r="D19" s="171">
        <v>10</v>
      </c>
      <c r="E19" s="171">
        <v>47</v>
      </c>
      <c r="F19" s="6">
        <f t="shared" si="6"/>
        <v>10</v>
      </c>
      <c r="G19" s="6">
        <f t="shared" si="7"/>
        <v>47</v>
      </c>
      <c r="H19" s="6">
        <f t="shared" si="8"/>
        <v>57</v>
      </c>
      <c r="I19" s="6" t="str">
        <f t="shared" si="9"/>
        <v>B</v>
      </c>
      <c r="J19" s="6">
        <f t="shared" si="10"/>
        <v>3</v>
      </c>
      <c r="K19" s="104"/>
      <c r="L19" s="6">
        <v>16</v>
      </c>
      <c r="M19" s="172">
        <v>21</v>
      </c>
      <c r="N19" s="113">
        <f t="shared" si="11"/>
        <v>21</v>
      </c>
      <c r="O19" s="6">
        <f t="shared" si="12"/>
        <v>21</v>
      </c>
      <c r="P19" s="6" t="str">
        <f t="shared" si="13"/>
        <v>F</v>
      </c>
      <c r="Q19" s="6" t="str">
        <f t="shared" si="14"/>
        <v>F</v>
      </c>
      <c r="R19" s="117"/>
      <c r="S19" s="6">
        <v>16</v>
      </c>
      <c r="T19" s="179">
        <v>7</v>
      </c>
      <c r="U19" s="179">
        <v>3</v>
      </c>
      <c r="V19" s="198"/>
      <c r="W19" s="6">
        <f t="shared" si="15"/>
        <v>7</v>
      </c>
      <c r="X19" s="6">
        <f t="shared" si="16"/>
        <v>3</v>
      </c>
      <c r="Y19" s="6" t="str">
        <f t="shared" si="17"/>
        <v>Abs.</v>
      </c>
      <c r="Z19" s="6" t="str">
        <f t="shared" si="18"/>
        <v>Abs.</v>
      </c>
      <c r="AA19" s="6" t="str">
        <f t="shared" si="19"/>
        <v>Abs.</v>
      </c>
      <c r="AB19" s="6" t="str">
        <f t="shared" si="20"/>
        <v>Abs.</v>
      </c>
      <c r="AC19" s="6"/>
      <c r="AD19" s="6">
        <v>16</v>
      </c>
      <c r="AE19" s="172">
        <v>6</v>
      </c>
      <c r="AF19" s="172">
        <v>2</v>
      </c>
      <c r="AG19" s="172"/>
      <c r="AH19" s="6">
        <f t="shared" si="21"/>
        <v>6</v>
      </c>
      <c r="AI19" s="6">
        <f t="shared" si="22"/>
        <v>2</v>
      </c>
      <c r="AJ19" s="6" t="str">
        <f t="shared" si="23"/>
        <v>Abs.</v>
      </c>
      <c r="AK19" s="6" t="str">
        <f t="shared" si="24"/>
        <v>Abs.</v>
      </c>
      <c r="AL19" s="6" t="str">
        <f t="shared" si="25"/>
        <v>Abs.</v>
      </c>
      <c r="AM19" s="6" t="str">
        <f t="shared" si="26"/>
        <v>Abs.</v>
      </c>
      <c r="AN19" s="6"/>
      <c r="AO19" s="6">
        <v>16</v>
      </c>
      <c r="AP19" s="180">
        <v>6</v>
      </c>
      <c r="AQ19" s="180">
        <v>2</v>
      </c>
      <c r="AR19" s="180"/>
      <c r="AS19" s="6">
        <f t="shared" si="27"/>
        <v>6</v>
      </c>
      <c r="AT19" s="6">
        <f t="shared" si="28"/>
        <v>2</v>
      </c>
      <c r="AU19" s="6" t="str">
        <f t="shared" si="29"/>
        <v>Abs.</v>
      </c>
      <c r="AV19" s="6" t="str">
        <f t="shared" si="30"/>
        <v>Abs.</v>
      </c>
      <c r="AW19" s="6" t="str">
        <f t="shared" si="31"/>
        <v>Abs.</v>
      </c>
      <c r="AX19" s="6" t="str">
        <f t="shared" si="32"/>
        <v>Abs.</v>
      </c>
      <c r="AY19" s="6"/>
      <c r="AZ19" s="6">
        <v>16</v>
      </c>
      <c r="BA19" s="185">
        <v>3</v>
      </c>
      <c r="BB19" s="185">
        <v>0</v>
      </c>
      <c r="BC19" s="187"/>
      <c r="BD19" s="127">
        <f t="shared" si="33"/>
        <v>3</v>
      </c>
      <c r="BE19" s="6">
        <f t="shared" si="34"/>
        <v>0</v>
      </c>
      <c r="BF19" s="6" t="str">
        <f t="shared" si="35"/>
        <v>Abs.</v>
      </c>
      <c r="BG19" s="6" t="str">
        <f t="shared" si="36"/>
        <v>Abs.</v>
      </c>
      <c r="BH19" s="6" t="str">
        <f t="shared" si="37"/>
        <v>Abs.</v>
      </c>
      <c r="BI19" s="6" t="str">
        <f t="shared" si="38"/>
        <v>Abs.</v>
      </c>
      <c r="BJ19" s="6"/>
      <c r="BK19" s="6">
        <v>16</v>
      </c>
      <c r="BL19" s="196">
        <v>7</v>
      </c>
      <c r="BM19" s="196">
        <v>6</v>
      </c>
      <c r="BN19" s="196"/>
      <c r="BO19" s="6">
        <f t="shared" si="3"/>
        <v>7</v>
      </c>
      <c r="BP19" s="6">
        <f t="shared" si="39"/>
        <v>6</v>
      </c>
      <c r="BQ19" s="6" t="str">
        <f t="shared" si="40"/>
        <v>Abs.</v>
      </c>
      <c r="BR19" s="6" t="str">
        <f t="shared" si="41"/>
        <v>Abs.</v>
      </c>
      <c r="BS19" s="6" t="str">
        <f t="shared" si="42"/>
        <v>Abs.</v>
      </c>
      <c r="BT19" s="6" t="str">
        <f t="shared" si="43"/>
        <v>Abs.</v>
      </c>
      <c r="BU19" s="104"/>
      <c r="BV19" t="str">
        <f t="shared" si="44"/>
        <v>গণিত</v>
      </c>
      <c r="BW19" s="131">
        <v>2</v>
      </c>
      <c r="BX19" s="106">
        <v>16</v>
      </c>
      <c r="BY19" s="107"/>
      <c r="BZ19" s="132" t="str">
        <f t="shared" ref="BZ19:CA19" si="61">IF(BY19="","Abs.",BY19)</f>
        <v>Abs.</v>
      </c>
      <c r="CA19" s="106" t="str">
        <f t="shared" si="61"/>
        <v>Abs.</v>
      </c>
      <c r="CB19" s="106" t="str">
        <f t="shared" si="46"/>
        <v>Abs.</v>
      </c>
      <c r="CC19" s="106" t="str">
        <f t="shared" si="47"/>
        <v>Abs.</v>
      </c>
      <c r="CD19" s="106"/>
    </row>
    <row r="20" spans="1:82" customFormat="1">
      <c r="A20" s="6">
        <v>17</v>
      </c>
      <c r="B20" s="200" t="s">
        <v>136</v>
      </c>
      <c r="C20" s="6">
        <v>17</v>
      </c>
      <c r="D20" s="171">
        <v>14</v>
      </c>
      <c r="E20" s="171">
        <v>57</v>
      </c>
      <c r="F20" s="6">
        <f t="shared" si="6"/>
        <v>14</v>
      </c>
      <c r="G20" s="6">
        <f t="shared" si="7"/>
        <v>57</v>
      </c>
      <c r="H20" s="6">
        <f t="shared" si="8"/>
        <v>71</v>
      </c>
      <c r="I20" s="6" t="str">
        <f t="shared" si="9"/>
        <v>A</v>
      </c>
      <c r="J20" s="6">
        <f t="shared" si="10"/>
        <v>4</v>
      </c>
      <c r="K20" s="104"/>
      <c r="L20" s="6">
        <v>17</v>
      </c>
      <c r="M20" s="172">
        <v>37</v>
      </c>
      <c r="N20" s="113">
        <f t="shared" si="11"/>
        <v>37</v>
      </c>
      <c r="O20" s="6">
        <f t="shared" si="12"/>
        <v>37</v>
      </c>
      <c r="P20" s="6" t="str">
        <f t="shared" si="13"/>
        <v>D</v>
      </c>
      <c r="Q20" s="6">
        <f t="shared" si="14"/>
        <v>1</v>
      </c>
      <c r="R20" s="117"/>
      <c r="S20" s="6">
        <v>17</v>
      </c>
      <c r="T20" s="179">
        <v>11</v>
      </c>
      <c r="U20" s="179">
        <v>18</v>
      </c>
      <c r="V20" s="199">
        <v>18</v>
      </c>
      <c r="W20" s="6">
        <f t="shared" si="15"/>
        <v>11</v>
      </c>
      <c r="X20" s="6">
        <f t="shared" si="16"/>
        <v>18</v>
      </c>
      <c r="Y20" s="6">
        <f t="shared" si="17"/>
        <v>18</v>
      </c>
      <c r="Z20" s="6">
        <f t="shared" si="18"/>
        <v>47</v>
      </c>
      <c r="AA20" s="6" t="str">
        <f t="shared" si="19"/>
        <v>C</v>
      </c>
      <c r="AB20" s="6">
        <f t="shared" si="20"/>
        <v>2</v>
      </c>
      <c r="AC20" s="6"/>
      <c r="AD20" s="6">
        <v>17</v>
      </c>
      <c r="AE20" s="172">
        <v>14</v>
      </c>
      <c r="AF20" s="172">
        <v>7</v>
      </c>
      <c r="AG20" s="172">
        <v>20</v>
      </c>
      <c r="AH20" s="6">
        <f t="shared" si="21"/>
        <v>14</v>
      </c>
      <c r="AI20" s="6">
        <f t="shared" si="22"/>
        <v>7</v>
      </c>
      <c r="AJ20" s="6">
        <f t="shared" si="23"/>
        <v>20</v>
      </c>
      <c r="AK20" s="6">
        <f t="shared" si="24"/>
        <v>41</v>
      </c>
      <c r="AL20" s="6" t="str">
        <f t="shared" si="25"/>
        <v>F</v>
      </c>
      <c r="AM20" s="6" t="str">
        <f t="shared" si="26"/>
        <v>F</v>
      </c>
      <c r="AN20" s="6"/>
      <c r="AO20" s="6">
        <v>17</v>
      </c>
      <c r="AP20" s="180">
        <v>10</v>
      </c>
      <c r="AQ20" s="180">
        <v>17</v>
      </c>
      <c r="AR20" s="180">
        <v>16</v>
      </c>
      <c r="AS20" s="6">
        <f t="shared" si="27"/>
        <v>10</v>
      </c>
      <c r="AT20" s="6">
        <f t="shared" si="28"/>
        <v>17</v>
      </c>
      <c r="AU20" s="6">
        <f t="shared" si="29"/>
        <v>16</v>
      </c>
      <c r="AV20" s="6">
        <f t="shared" si="30"/>
        <v>43</v>
      </c>
      <c r="AW20" s="6" t="str">
        <f t="shared" si="31"/>
        <v>C</v>
      </c>
      <c r="AX20" s="6">
        <f t="shared" si="32"/>
        <v>2</v>
      </c>
      <c r="AY20" s="6"/>
      <c r="AZ20" s="6">
        <v>17</v>
      </c>
      <c r="BA20" s="185">
        <v>10</v>
      </c>
      <c r="BB20" s="185">
        <v>10</v>
      </c>
      <c r="BC20">
        <v>15</v>
      </c>
      <c r="BD20" s="127">
        <f t="shared" si="33"/>
        <v>10</v>
      </c>
      <c r="BE20" s="6">
        <f t="shared" si="34"/>
        <v>10</v>
      </c>
      <c r="BF20" s="6">
        <f t="shared" si="35"/>
        <v>15</v>
      </c>
      <c r="BG20" s="6">
        <f t="shared" si="36"/>
        <v>35</v>
      </c>
      <c r="BH20" s="6" t="str">
        <f t="shared" si="37"/>
        <v>F</v>
      </c>
      <c r="BI20" s="6" t="str">
        <f t="shared" si="38"/>
        <v>F</v>
      </c>
      <c r="BJ20" s="6"/>
      <c r="BK20" s="6">
        <v>17</v>
      </c>
      <c r="BL20" s="196">
        <v>11</v>
      </c>
      <c r="BM20" s="196">
        <v>17</v>
      </c>
      <c r="BN20" s="196">
        <v>14</v>
      </c>
      <c r="BO20" s="6">
        <f t="shared" si="3"/>
        <v>11</v>
      </c>
      <c r="BP20" s="6">
        <f t="shared" si="39"/>
        <v>17</v>
      </c>
      <c r="BQ20" s="6">
        <f t="shared" si="40"/>
        <v>14</v>
      </c>
      <c r="BR20" s="6">
        <f t="shared" si="41"/>
        <v>42</v>
      </c>
      <c r="BS20" s="6" t="str">
        <f t="shared" si="42"/>
        <v>C</v>
      </c>
      <c r="BT20" s="6">
        <f t="shared" si="43"/>
        <v>2</v>
      </c>
      <c r="BU20" s="104"/>
      <c r="BV20" t="str">
        <f t="shared" si="44"/>
        <v>গণিত</v>
      </c>
      <c r="BW20" s="131">
        <v>2</v>
      </c>
      <c r="BX20" s="106">
        <v>17</v>
      </c>
      <c r="BY20" s="107"/>
      <c r="BZ20" s="132" t="str">
        <f t="shared" ref="BZ20:CA20" si="62">IF(BY20="","Abs.",BY20)</f>
        <v>Abs.</v>
      </c>
      <c r="CA20" s="106" t="str">
        <f t="shared" si="62"/>
        <v>Abs.</v>
      </c>
      <c r="CB20" s="106" t="str">
        <f t="shared" si="46"/>
        <v>Abs.</v>
      </c>
      <c r="CC20" s="106" t="str">
        <f t="shared" si="47"/>
        <v>Abs.</v>
      </c>
      <c r="CD20" s="106"/>
    </row>
    <row r="21" spans="1:82" customFormat="1">
      <c r="A21" s="6">
        <v>18</v>
      </c>
      <c r="B21" s="200" t="s">
        <v>137</v>
      </c>
      <c r="C21" s="6">
        <v>18</v>
      </c>
      <c r="D21" s="171">
        <v>17</v>
      </c>
      <c r="E21" s="171">
        <v>63</v>
      </c>
      <c r="F21" s="6">
        <f t="shared" si="6"/>
        <v>17</v>
      </c>
      <c r="G21" s="6">
        <f t="shared" si="7"/>
        <v>63</v>
      </c>
      <c r="H21" s="6">
        <f t="shared" si="8"/>
        <v>80</v>
      </c>
      <c r="I21" s="6" t="str">
        <f t="shared" si="9"/>
        <v>A+</v>
      </c>
      <c r="J21" s="6">
        <f t="shared" si="10"/>
        <v>5</v>
      </c>
      <c r="K21" s="104"/>
      <c r="L21" s="6">
        <v>18</v>
      </c>
      <c r="M21" s="172">
        <v>57</v>
      </c>
      <c r="N21" s="113">
        <f t="shared" si="11"/>
        <v>57</v>
      </c>
      <c r="O21" s="6">
        <f t="shared" si="12"/>
        <v>57</v>
      </c>
      <c r="P21" s="6" t="str">
        <f t="shared" si="13"/>
        <v>B</v>
      </c>
      <c r="Q21" s="6">
        <f t="shared" si="14"/>
        <v>3</v>
      </c>
      <c r="R21" s="117"/>
      <c r="S21" s="6">
        <v>18</v>
      </c>
      <c r="T21" s="179">
        <v>10</v>
      </c>
      <c r="U21" s="179">
        <v>21</v>
      </c>
      <c r="V21" s="199">
        <v>20</v>
      </c>
      <c r="W21" s="6">
        <f t="shared" si="15"/>
        <v>10</v>
      </c>
      <c r="X21" s="6">
        <f t="shared" si="16"/>
        <v>21</v>
      </c>
      <c r="Y21" s="6">
        <f t="shared" si="17"/>
        <v>20</v>
      </c>
      <c r="Z21" s="6">
        <f t="shared" si="18"/>
        <v>51</v>
      </c>
      <c r="AA21" s="6" t="str">
        <f t="shared" si="19"/>
        <v>B</v>
      </c>
      <c r="AB21" s="6">
        <f t="shared" si="20"/>
        <v>3</v>
      </c>
      <c r="AC21" s="6"/>
      <c r="AD21" s="6">
        <v>18</v>
      </c>
      <c r="AE21" s="172">
        <v>13</v>
      </c>
      <c r="AF21" s="172">
        <v>7</v>
      </c>
      <c r="AG21" s="172">
        <v>17</v>
      </c>
      <c r="AH21" s="6">
        <f t="shared" si="21"/>
        <v>13</v>
      </c>
      <c r="AI21" s="6">
        <f t="shared" si="22"/>
        <v>7</v>
      </c>
      <c r="AJ21" s="6">
        <f t="shared" si="23"/>
        <v>17</v>
      </c>
      <c r="AK21" s="6">
        <f t="shared" si="24"/>
        <v>37</v>
      </c>
      <c r="AL21" s="6" t="str">
        <f t="shared" si="25"/>
        <v>F</v>
      </c>
      <c r="AM21" s="6" t="str">
        <f t="shared" si="26"/>
        <v>F</v>
      </c>
      <c r="AN21" s="6"/>
      <c r="AO21" s="6">
        <v>18</v>
      </c>
      <c r="AP21" s="180">
        <v>9</v>
      </c>
      <c r="AQ21" s="180">
        <v>21</v>
      </c>
      <c r="AR21" s="180">
        <v>13</v>
      </c>
      <c r="AS21" s="6">
        <f t="shared" si="27"/>
        <v>9</v>
      </c>
      <c r="AT21" s="6">
        <f t="shared" si="28"/>
        <v>21</v>
      </c>
      <c r="AU21" s="6">
        <f t="shared" si="29"/>
        <v>13</v>
      </c>
      <c r="AV21" s="6">
        <f t="shared" si="30"/>
        <v>43</v>
      </c>
      <c r="AW21" s="6" t="str">
        <f t="shared" si="31"/>
        <v>C</v>
      </c>
      <c r="AX21" s="6">
        <f t="shared" si="32"/>
        <v>2</v>
      </c>
      <c r="AY21" s="6"/>
      <c r="AZ21" s="6">
        <v>18</v>
      </c>
      <c r="BA21" s="185">
        <v>8</v>
      </c>
      <c r="BB21" s="185">
        <v>14</v>
      </c>
      <c r="BC21">
        <v>16</v>
      </c>
      <c r="BD21" s="127">
        <f t="shared" si="33"/>
        <v>8</v>
      </c>
      <c r="BE21" s="6">
        <f t="shared" si="34"/>
        <v>14</v>
      </c>
      <c r="BF21" s="6">
        <f t="shared" si="35"/>
        <v>16</v>
      </c>
      <c r="BG21" s="6">
        <f t="shared" si="36"/>
        <v>38</v>
      </c>
      <c r="BH21" s="6" t="str">
        <f t="shared" si="37"/>
        <v>F</v>
      </c>
      <c r="BI21" s="6" t="str">
        <f t="shared" si="38"/>
        <v>F</v>
      </c>
      <c r="BJ21" s="6"/>
      <c r="BK21" s="6">
        <v>18</v>
      </c>
      <c r="BL21" s="196">
        <v>12</v>
      </c>
      <c r="BM21" s="196">
        <v>17</v>
      </c>
      <c r="BN21" s="196">
        <v>14</v>
      </c>
      <c r="BO21" s="6">
        <f t="shared" si="3"/>
        <v>12</v>
      </c>
      <c r="BP21" s="6">
        <f t="shared" si="39"/>
        <v>17</v>
      </c>
      <c r="BQ21" s="6">
        <f t="shared" si="40"/>
        <v>14</v>
      </c>
      <c r="BR21" s="6">
        <f t="shared" si="41"/>
        <v>43</v>
      </c>
      <c r="BS21" s="6" t="str">
        <f t="shared" si="42"/>
        <v>C</v>
      </c>
      <c r="BT21" s="6">
        <f t="shared" si="43"/>
        <v>2</v>
      </c>
      <c r="BU21" s="104"/>
      <c r="BV21" t="str">
        <f t="shared" si="44"/>
        <v>গণিত</v>
      </c>
      <c r="BW21" s="131">
        <v>2</v>
      </c>
      <c r="BX21" s="106">
        <v>18</v>
      </c>
      <c r="BY21" s="107"/>
      <c r="BZ21" s="132" t="str">
        <f t="shared" ref="BZ21:CA21" si="63">IF(BY21="","Abs.",BY21)</f>
        <v>Abs.</v>
      </c>
      <c r="CA21" s="106" t="str">
        <f t="shared" si="63"/>
        <v>Abs.</v>
      </c>
      <c r="CB21" s="106" t="str">
        <f t="shared" si="46"/>
        <v>Abs.</v>
      </c>
      <c r="CC21" s="106" t="str">
        <f t="shared" si="47"/>
        <v>Abs.</v>
      </c>
      <c r="CD21" s="106"/>
    </row>
    <row r="22" spans="1:82" customFormat="1">
      <c r="A22" s="6">
        <v>19</v>
      </c>
      <c r="B22" s="200" t="s">
        <v>138</v>
      </c>
      <c r="C22" s="6">
        <v>19</v>
      </c>
      <c r="D22" s="171"/>
      <c r="E22" s="171"/>
      <c r="F22" s="6" t="str">
        <f t="shared" si="6"/>
        <v>Abs.</v>
      </c>
      <c r="G22" s="6" t="str">
        <f t="shared" si="7"/>
        <v>Abs.</v>
      </c>
      <c r="H22" s="6" t="str">
        <f t="shared" si="8"/>
        <v>Abs.</v>
      </c>
      <c r="I22" s="6" t="str">
        <f t="shared" si="9"/>
        <v>Abs.</v>
      </c>
      <c r="J22" s="6" t="str">
        <f t="shared" si="10"/>
        <v>Abs.</v>
      </c>
      <c r="K22" s="104"/>
      <c r="L22" s="6">
        <v>19</v>
      </c>
      <c r="M22" s="172"/>
      <c r="N22" s="113" t="str">
        <f t="shared" si="11"/>
        <v>Abs.</v>
      </c>
      <c r="O22" s="6" t="str">
        <f t="shared" si="12"/>
        <v>Abs.</v>
      </c>
      <c r="P22" s="6" t="str">
        <f t="shared" si="13"/>
        <v>Abs.</v>
      </c>
      <c r="Q22" s="6" t="str">
        <f t="shared" si="14"/>
        <v>Abs.</v>
      </c>
      <c r="R22" s="117"/>
      <c r="S22" s="6">
        <v>19</v>
      </c>
      <c r="T22" s="125"/>
      <c r="U22" s="125"/>
      <c r="V22" s="198"/>
      <c r="W22" s="6" t="str">
        <f t="shared" si="15"/>
        <v>Abs.</v>
      </c>
      <c r="X22" s="6" t="str">
        <f t="shared" si="16"/>
        <v>Abs.</v>
      </c>
      <c r="Y22" s="6" t="str">
        <f t="shared" si="17"/>
        <v>Abs.</v>
      </c>
      <c r="Z22" s="6" t="str">
        <f t="shared" si="18"/>
        <v>Abs.</v>
      </c>
      <c r="AA22" s="6" t="str">
        <f t="shared" si="19"/>
        <v>Abs.</v>
      </c>
      <c r="AB22" s="6" t="str">
        <f t="shared" si="20"/>
        <v>Abs.</v>
      </c>
      <c r="AC22" s="6"/>
      <c r="AD22" s="6">
        <v>19</v>
      </c>
      <c r="AE22" s="172"/>
      <c r="AF22" s="172"/>
      <c r="AG22" s="172"/>
      <c r="AH22" s="6" t="str">
        <f t="shared" si="21"/>
        <v>Abs.</v>
      </c>
      <c r="AI22" s="6" t="str">
        <f t="shared" si="22"/>
        <v>Abs.</v>
      </c>
      <c r="AJ22" s="6" t="str">
        <f t="shared" si="23"/>
        <v>Abs.</v>
      </c>
      <c r="AK22" s="6" t="str">
        <f t="shared" si="24"/>
        <v>Abs.</v>
      </c>
      <c r="AL22" s="6" t="str">
        <f t="shared" si="25"/>
        <v>Abs.</v>
      </c>
      <c r="AM22" s="6" t="str">
        <f t="shared" si="26"/>
        <v>Abs.</v>
      </c>
      <c r="AN22" s="6"/>
      <c r="AO22" s="6">
        <v>19</v>
      </c>
      <c r="AP22" s="179"/>
      <c r="AQ22" s="179"/>
      <c r="AR22" s="179"/>
      <c r="AS22" s="6" t="str">
        <f t="shared" si="27"/>
        <v>Abs.</v>
      </c>
      <c r="AT22" s="6" t="str">
        <f t="shared" si="28"/>
        <v>Abs.</v>
      </c>
      <c r="AU22" s="6" t="str">
        <f t="shared" si="29"/>
        <v>Abs.</v>
      </c>
      <c r="AV22" s="6" t="str">
        <f t="shared" si="30"/>
        <v>Abs.</v>
      </c>
      <c r="AW22" s="6" t="str">
        <f t="shared" si="31"/>
        <v>Abs.</v>
      </c>
      <c r="AX22" s="6" t="str">
        <f t="shared" si="32"/>
        <v>Abs.</v>
      </c>
      <c r="AY22" s="6"/>
      <c r="AZ22" s="6">
        <v>19</v>
      </c>
      <c r="BA22" s="184"/>
      <c r="BB22" s="184"/>
      <c r="BC22" s="187"/>
      <c r="BD22" s="127">
        <f t="shared" si="33"/>
        <v>0</v>
      </c>
      <c r="BE22" s="6" t="str">
        <f t="shared" si="34"/>
        <v>Abs.</v>
      </c>
      <c r="BF22" s="6" t="str">
        <f t="shared" si="35"/>
        <v>Abs.</v>
      </c>
      <c r="BG22" s="6" t="str">
        <f t="shared" si="36"/>
        <v>Abs.</v>
      </c>
      <c r="BH22" s="6" t="str">
        <f t="shared" si="37"/>
        <v>Abs.</v>
      </c>
      <c r="BI22" s="6" t="str">
        <f t="shared" si="38"/>
        <v>Abs.</v>
      </c>
      <c r="BJ22" s="6"/>
      <c r="BK22" s="6">
        <v>19</v>
      </c>
      <c r="BL22" s="196"/>
      <c r="BM22" s="196"/>
      <c r="BN22" s="196"/>
      <c r="BO22" s="6" t="str">
        <f t="shared" si="3"/>
        <v>Abs.</v>
      </c>
      <c r="BP22" s="6" t="str">
        <f t="shared" si="39"/>
        <v>Abs.</v>
      </c>
      <c r="BQ22" s="6" t="str">
        <f t="shared" si="40"/>
        <v>Abs.</v>
      </c>
      <c r="BR22" s="6" t="str">
        <f t="shared" si="41"/>
        <v>Abs.</v>
      </c>
      <c r="BS22" s="6" t="str">
        <f t="shared" si="42"/>
        <v>Abs.</v>
      </c>
      <c r="BT22" s="6" t="str">
        <f t="shared" si="43"/>
        <v>Abs.</v>
      </c>
      <c r="BU22" s="104"/>
      <c r="BV22" t="str">
        <f t="shared" si="44"/>
        <v>গণিত</v>
      </c>
      <c r="BW22" s="131">
        <v>2</v>
      </c>
      <c r="BX22" s="106">
        <v>19</v>
      </c>
      <c r="BY22" s="107"/>
      <c r="BZ22" s="132" t="str">
        <f t="shared" ref="BZ22:CA22" si="64">IF(BY22="","Abs.",BY22)</f>
        <v>Abs.</v>
      </c>
      <c r="CA22" s="106" t="str">
        <f t="shared" si="64"/>
        <v>Abs.</v>
      </c>
      <c r="CB22" s="106" t="str">
        <f t="shared" si="46"/>
        <v>Abs.</v>
      </c>
      <c r="CC22" s="106" t="str">
        <f t="shared" si="47"/>
        <v>Abs.</v>
      </c>
      <c r="CD22" s="106"/>
    </row>
    <row r="23" spans="1:82" customFormat="1">
      <c r="A23" s="6">
        <v>20</v>
      </c>
      <c r="B23" s="200" t="s">
        <v>139</v>
      </c>
      <c r="C23" s="6">
        <v>20</v>
      </c>
      <c r="D23" s="171">
        <v>12</v>
      </c>
      <c r="E23" s="171">
        <v>42</v>
      </c>
      <c r="F23" s="6">
        <f t="shared" si="6"/>
        <v>12</v>
      </c>
      <c r="G23" s="6">
        <f t="shared" si="7"/>
        <v>42</v>
      </c>
      <c r="H23" s="6">
        <f t="shared" si="8"/>
        <v>54</v>
      </c>
      <c r="I23" s="6" t="str">
        <f t="shared" si="9"/>
        <v>B</v>
      </c>
      <c r="J23" s="6">
        <f t="shared" si="10"/>
        <v>3</v>
      </c>
      <c r="K23" s="104"/>
      <c r="L23" s="6">
        <v>20</v>
      </c>
      <c r="M23" s="172">
        <v>38</v>
      </c>
      <c r="N23" s="113">
        <f t="shared" si="11"/>
        <v>38</v>
      </c>
      <c r="O23" s="6">
        <f t="shared" si="12"/>
        <v>38</v>
      </c>
      <c r="P23" s="6" t="str">
        <f t="shared" si="13"/>
        <v>D</v>
      </c>
      <c r="Q23" s="6">
        <f t="shared" si="14"/>
        <v>1</v>
      </c>
      <c r="R23" s="117"/>
      <c r="S23" s="6">
        <v>20</v>
      </c>
      <c r="T23" s="179">
        <v>15</v>
      </c>
      <c r="U23" s="179">
        <v>20</v>
      </c>
      <c r="V23" s="199">
        <v>19</v>
      </c>
      <c r="W23" s="6">
        <f t="shared" si="15"/>
        <v>15</v>
      </c>
      <c r="X23" s="6">
        <f t="shared" si="16"/>
        <v>20</v>
      </c>
      <c r="Y23" s="6">
        <f t="shared" si="17"/>
        <v>19</v>
      </c>
      <c r="Z23" s="6">
        <f t="shared" si="18"/>
        <v>54</v>
      </c>
      <c r="AA23" s="6" t="str">
        <f t="shared" si="19"/>
        <v>B</v>
      </c>
      <c r="AB23" s="6">
        <f t="shared" si="20"/>
        <v>3</v>
      </c>
      <c r="AC23" s="6"/>
      <c r="AD23" s="6">
        <v>20</v>
      </c>
      <c r="AE23" s="172">
        <v>11</v>
      </c>
      <c r="AF23" s="172">
        <v>11</v>
      </c>
      <c r="AG23" s="172">
        <v>17</v>
      </c>
      <c r="AH23" s="6">
        <f t="shared" si="21"/>
        <v>11</v>
      </c>
      <c r="AI23" s="6">
        <f t="shared" si="22"/>
        <v>11</v>
      </c>
      <c r="AJ23" s="6">
        <f t="shared" si="23"/>
        <v>17</v>
      </c>
      <c r="AK23" s="6">
        <f t="shared" si="24"/>
        <v>39</v>
      </c>
      <c r="AL23" s="6" t="str">
        <f t="shared" si="25"/>
        <v>F</v>
      </c>
      <c r="AM23" s="6" t="str">
        <f t="shared" si="26"/>
        <v>F</v>
      </c>
      <c r="AN23" s="6"/>
      <c r="AO23" s="6">
        <v>20</v>
      </c>
      <c r="AP23" s="180">
        <v>7</v>
      </c>
      <c r="AQ23" s="180">
        <v>20</v>
      </c>
      <c r="AR23" s="180">
        <v>18</v>
      </c>
      <c r="AS23" s="6">
        <f t="shared" si="27"/>
        <v>7</v>
      </c>
      <c r="AT23" s="6">
        <f t="shared" si="28"/>
        <v>20</v>
      </c>
      <c r="AU23" s="6">
        <f t="shared" si="29"/>
        <v>18</v>
      </c>
      <c r="AV23" s="6">
        <f t="shared" si="30"/>
        <v>45</v>
      </c>
      <c r="AW23" s="6" t="str">
        <f t="shared" si="31"/>
        <v>F</v>
      </c>
      <c r="AX23" s="6" t="str">
        <f t="shared" si="32"/>
        <v>F</v>
      </c>
      <c r="AY23" s="6"/>
      <c r="AZ23" s="6">
        <v>20</v>
      </c>
      <c r="BA23" s="185">
        <v>12</v>
      </c>
      <c r="BB23" s="185">
        <v>17</v>
      </c>
      <c r="BC23">
        <v>15</v>
      </c>
      <c r="BD23" s="127">
        <f t="shared" si="33"/>
        <v>12</v>
      </c>
      <c r="BE23" s="6">
        <f t="shared" si="34"/>
        <v>17</v>
      </c>
      <c r="BF23" s="6">
        <f t="shared" si="35"/>
        <v>15</v>
      </c>
      <c r="BG23" s="6">
        <f t="shared" si="36"/>
        <v>44</v>
      </c>
      <c r="BH23" s="6" t="str">
        <f t="shared" si="37"/>
        <v>C</v>
      </c>
      <c r="BI23" s="6">
        <f t="shared" si="38"/>
        <v>2</v>
      </c>
      <c r="BJ23" s="6"/>
      <c r="BK23" s="6">
        <v>20</v>
      </c>
      <c r="BL23" s="196">
        <v>13</v>
      </c>
      <c r="BM23" s="196">
        <v>12</v>
      </c>
      <c r="BN23" s="196">
        <v>15</v>
      </c>
      <c r="BO23" s="6">
        <f t="shared" si="3"/>
        <v>13</v>
      </c>
      <c r="BP23" s="6">
        <f t="shared" si="39"/>
        <v>12</v>
      </c>
      <c r="BQ23" s="6">
        <f t="shared" si="40"/>
        <v>15</v>
      </c>
      <c r="BR23" s="6">
        <f t="shared" si="41"/>
        <v>40</v>
      </c>
      <c r="BS23" s="6" t="str">
        <f t="shared" si="42"/>
        <v>F</v>
      </c>
      <c r="BT23" s="6" t="str">
        <f t="shared" si="43"/>
        <v>F</v>
      </c>
      <c r="BU23" s="104"/>
      <c r="BV23" t="str">
        <f t="shared" si="44"/>
        <v>গণিত</v>
      </c>
      <c r="BW23" s="131">
        <v>2</v>
      </c>
      <c r="BX23" s="106">
        <v>20</v>
      </c>
      <c r="BY23" s="107"/>
      <c r="BZ23" s="132" t="str">
        <f t="shared" ref="BZ23:CA23" si="65">IF(BY23="","Abs.",BY23)</f>
        <v>Abs.</v>
      </c>
      <c r="CA23" s="106" t="str">
        <f t="shared" si="65"/>
        <v>Abs.</v>
      </c>
      <c r="CB23" s="106" t="str">
        <f t="shared" si="46"/>
        <v>Abs.</v>
      </c>
      <c r="CC23" s="106" t="str">
        <f t="shared" si="47"/>
        <v>Abs.</v>
      </c>
      <c r="CD23" s="106"/>
    </row>
    <row r="24" spans="1:82" customFormat="1">
      <c r="A24" s="6">
        <v>21</v>
      </c>
      <c r="B24" s="200" t="s">
        <v>140</v>
      </c>
      <c r="C24" s="6">
        <v>21</v>
      </c>
      <c r="D24" s="171">
        <v>13</v>
      </c>
      <c r="E24" s="171">
        <v>43</v>
      </c>
      <c r="F24" s="6">
        <f t="shared" si="6"/>
        <v>13</v>
      </c>
      <c r="G24" s="6">
        <f t="shared" si="7"/>
        <v>43</v>
      </c>
      <c r="H24" s="6">
        <f t="shared" si="8"/>
        <v>56</v>
      </c>
      <c r="I24" s="6" t="str">
        <f t="shared" si="9"/>
        <v>B</v>
      </c>
      <c r="J24" s="6">
        <f t="shared" si="10"/>
        <v>3</v>
      </c>
      <c r="K24" s="104"/>
      <c r="L24" s="6">
        <v>21</v>
      </c>
      <c r="M24" s="172">
        <v>40</v>
      </c>
      <c r="N24" s="113">
        <f t="shared" si="11"/>
        <v>40</v>
      </c>
      <c r="O24" s="6">
        <f t="shared" si="12"/>
        <v>40</v>
      </c>
      <c r="P24" s="6" t="str">
        <f t="shared" si="13"/>
        <v>C</v>
      </c>
      <c r="Q24" s="6">
        <f t="shared" si="14"/>
        <v>2</v>
      </c>
      <c r="R24" s="117"/>
      <c r="S24" s="6">
        <v>21</v>
      </c>
      <c r="T24" s="179">
        <v>15</v>
      </c>
      <c r="U24" s="179">
        <v>17</v>
      </c>
      <c r="V24" s="199">
        <v>20</v>
      </c>
      <c r="W24" s="6">
        <f t="shared" si="15"/>
        <v>15</v>
      </c>
      <c r="X24" s="6">
        <f t="shared" si="16"/>
        <v>17</v>
      </c>
      <c r="Y24" s="6">
        <f t="shared" si="17"/>
        <v>20</v>
      </c>
      <c r="Z24" s="6">
        <f t="shared" si="18"/>
        <v>52</v>
      </c>
      <c r="AA24" s="6" t="str">
        <f t="shared" si="19"/>
        <v>B</v>
      </c>
      <c r="AB24" s="6">
        <f t="shared" si="20"/>
        <v>3</v>
      </c>
      <c r="AC24" s="6"/>
      <c r="AD24" s="6">
        <v>21</v>
      </c>
      <c r="AE24" s="172">
        <v>12</v>
      </c>
      <c r="AF24" s="172">
        <v>12</v>
      </c>
      <c r="AG24" s="172">
        <v>17</v>
      </c>
      <c r="AH24" s="6">
        <f t="shared" si="21"/>
        <v>12</v>
      </c>
      <c r="AI24" s="6">
        <f t="shared" si="22"/>
        <v>12</v>
      </c>
      <c r="AJ24" s="6">
        <f t="shared" si="23"/>
        <v>17</v>
      </c>
      <c r="AK24" s="6">
        <f t="shared" si="24"/>
        <v>41</v>
      </c>
      <c r="AL24" s="6" t="str">
        <f t="shared" si="25"/>
        <v>F</v>
      </c>
      <c r="AM24" s="6" t="str">
        <f t="shared" si="26"/>
        <v>F</v>
      </c>
      <c r="AN24" s="6"/>
      <c r="AO24" s="6">
        <v>21</v>
      </c>
      <c r="AP24" s="180">
        <v>11</v>
      </c>
      <c r="AQ24" s="180">
        <v>17</v>
      </c>
      <c r="AR24" s="180">
        <v>20</v>
      </c>
      <c r="AS24" s="6">
        <f t="shared" si="27"/>
        <v>11</v>
      </c>
      <c r="AT24" s="6">
        <f t="shared" si="28"/>
        <v>17</v>
      </c>
      <c r="AU24" s="6">
        <f t="shared" si="29"/>
        <v>20</v>
      </c>
      <c r="AV24" s="6">
        <f t="shared" si="30"/>
        <v>48</v>
      </c>
      <c r="AW24" s="6" t="str">
        <f t="shared" si="31"/>
        <v>C</v>
      </c>
      <c r="AX24" s="6">
        <f t="shared" si="32"/>
        <v>2</v>
      </c>
      <c r="AY24" s="6"/>
      <c r="AZ24" s="6">
        <v>21</v>
      </c>
      <c r="BA24" s="185">
        <v>8</v>
      </c>
      <c r="BB24" s="185">
        <v>14</v>
      </c>
      <c r="BC24">
        <v>15</v>
      </c>
      <c r="BD24" s="127">
        <f t="shared" si="33"/>
        <v>8</v>
      </c>
      <c r="BE24" s="6">
        <f t="shared" si="34"/>
        <v>14</v>
      </c>
      <c r="BF24" s="6">
        <f t="shared" si="35"/>
        <v>15</v>
      </c>
      <c r="BG24" s="6">
        <f t="shared" si="36"/>
        <v>37</v>
      </c>
      <c r="BH24" s="6" t="str">
        <f t="shared" si="37"/>
        <v>F</v>
      </c>
      <c r="BI24" s="6" t="str">
        <f t="shared" si="38"/>
        <v>F</v>
      </c>
      <c r="BJ24" s="6"/>
      <c r="BK24" s="6">
        <v>21</v>
      </c>
      <c r="BL24" s="196">
        <v>11</v>
      </c>
      <c r="BM24" s="196">
        <v>12</v>
      </c>
      <c r="BN24" s="196">
        <v>14</v>
      </c>
      <c r="BO24" s="6">
        <f t="shared" si="3"/>
        <v>11</v>
      </c>
      <c r="BP24" s="6">
        <f t="shared" si="39"/>
        <v>12</v>
      </c>
      <c r="BQ24" s="6">
        <f t="shared" si="40"/>
        <v>14</v>
      </c>
      <c r="BR24" s="6">
        <f t="shared" si="41"/>
        <v>37</v>
      </c>
      <c r="BS24" s="6" t="str">
        <f t="shared" si="42"/>
        <v>F</v>
      </c>
      <c r="BT24" s="6" t="str">
        <f t="shared" si="43"/>
        <v>F</v>
      </c>
      <c r="BU24" s="104"/>
      <c r="BV24" t="str">
        <f t="shared" si="44"/>
        <v>গণিত</v>
      </c>
      <c r="BW24" s="131">
        <v>2</v>
      </c>
      <c r="BX24" s="106">
        <v>21</v>
      </c>
      <c r="BY24" s="107"/>
      <c r="BZ24" s="132" t="str">
        <f t="shared" ref="BZ24:CA24" si="66">IF(BY24="","Abs.",BY24)</f>
        <v>Abs.</v>
      </c>
      <c r="CA24" s="106" t="str">
        <f t="shared" si="66"/>
        <v>Abs.</v>
      </c>
      <c r="CB24" s="106" t="str">
        <f t="shared" si="46"/>
        <v>Abs.</v>
      </c>
      <c r="CC24" s="106" t="str">
        <f t="shared" si="47"/>
        <v>Abs.</v>
      </c>
      <c r="CD24" s="106"/>
    </row>
    <row r="25" spans="1:82" customFormat="1">
      <c r="A25" s="6">
        <v>22</v>
      </c>
      <c r="B25" s="200" t="s">
        <v>141</v>
      </c>
      <c r="C25" s="6">
        <v>22</v>
      </c>
      <c r="D25" s="171">
        <v>14</v>
      </c>
      <c r="E25" s="171">
        <v>46</v>
      </c>
      <c r="F25" s="6">
        <f t="shared" si="6"/>
        <v>14</v>
      </c>
      <c r="G25" s="6">
        <f t="shared" si="7"/>
        <v>46</v>
      </c>
      <c r="H25" s="6">
        <f t="shared" si="8"/>
        <v>60</v>
      </c>
      <c r="I25" s="6" t="str">
        <f t="shared" si="9"/>
        <v>A-</v>
      </c>
      <c r="J25" s="6">
        <f t="shared" si="10"/>
        <v>3.5</v>
      </c>
      <c r="K25" s="104"/>
      <c r="L25" s="6">
        <v>22</v>
      </c>
      <c r="M25" s="172">
        <v>37</v>
      </c>
      <c r="N25" s="113">
        <f t="shared" si="11"/>
        <v>37</v>
      </c>
      <c r="O25" s="6">
        <f t="shared" si="12"/>
        <v>37</v>
      </c>
      <c r="P25" s="6" t="str">
        <f t="shared" si="13"/>
        <v>D</v>
      </c>
      <c r="Q25" s="6">
        <f t="shared" si="14"/>
        <v>1</v>
      </c>
      <c r="R25" s="117"/>
      <c r="S25" s="6">
        <v>22</v>
      </c>
      <c r="T25" s="179">
        <v>15</v>
      </c>
      <c r="U25" s="179">
        <v>12</v>
      </c>
      <c r="V25" s="199">
        <v>19</v>
      </c>
      <c r="W25" s="6">
        <f t="shared" si="15"/>
        <v>15</v>
      </c>
      <c r="X25" s="6">
        <f t="shared" si="16"/>
        <v>12</v>
      </c>
      <c r="Y25" s="6">
        <f t="shared" si="17"/>
        <v>19</v>
      </c>
      <c r="Z25" s="6">
        <f t="shared" si="18"/>
        <v>46</v>
      </c>
      <c r="AA25" s="6" t="str">
        <f t="shared" si="19"/>
        <v>F</v>
      </c>
      <c r="AB25" s="6" t="str">
        <f t="shared" si="20"/>
        <v>F</v>
      </c>
      <c r="AC25" s="6"/>
      <c r="AD25" s="6">
        <v>22</v>
      </c>
      <c r="AE25" s="172">
        <v>11</v>
      </c>
      <c r="AF25" s="172">
        <v>11</v>
      </c>
      <c r="AG25" s="172">
        <v>17</v>
      </c>
      <c r="AH25" s="6">
        <f t="shared" si="21"/>
        <v>11</v>
      </c>
      <c r="AI25" s="6">
        <f t="shared" si="22"/>
        <v>11</v>
      </c>
      <c r="AJ25" s="6">
        <f t="shared" si="23"/>
        <v>17</v>
      </c>
      <c r="AK25" s="6">
        <f t="shared" si="24"/>
        <v>39</v>
      </c>
      <c r="AL25" s="6" t="str">
        <f t="shared" si="25"/>
        <v>F</v>
      </c>
      <c r="AM25" s="6" t="str">
        <f t="shared" si="26"/>
        <v>F</v>
      </c>
      <c r="AN25" s="6"/>
      <c r="AO25" s="6">
        <v>22</v>
      </c>
      <c r="AP25" s="180">
        <v>10</v>
      </c>
      <c r="AQ25" s="180">
        <v>17</v>
      </c>
      <c r="AR25" s="180">
        <v>16</v>
      </c>
      <c r="AS25" s="6">
        <f t="shared" si="27"/>
        <v>10</v>
      </c>
      <c r="AT25" s="6">
        <f t="shared" si="28"/>
        <v>17</v>
      </c>
      <c r="AU25" s="6">
        <f t="shared" si="29"/>
        <v>16</v>
      </c>
      <c r="AV25" s="6">
        <f t="shared" si="30"/>
        <v>43</v>
      </c>
      <c r="AW25" s="6" t="str">
        <f t="shared" si="31"/>
        <v>C</v>
      </c>
      <c r="AX25" s="6">
        <f t="shared" si="32"/>
        <v>2</v>
      </c>
      <c r="AY25" s="6"/>
      <c r="AZ25" s="6">
        <v>22</v>
      </c>
      <c r="BA25" s="185">
        <v>9</v>
      </c>
      <c r="BB25" s="185">
        <v>17</v>
      </c>
      <c r="BC25">
        <v>18</v>
      </c>
      <c r="BD25" s="127">
        <f t="shared" si="33"/>
        <v>9</v>
      </c>
      <c r="BE25" s="6">
        <f t="shared" si="34"/>
        <v>17</v>
      </c>
      <c r="BF25" s="6">
        <f t="shared" si="35"/>
        <v>18</v>
      </c>
      <c r="BG25" s="6">
        <f t="shared" si="36"/>
        <v>44</v>
      </c>
      <c r="BH25" s="6" t="str">
        <f t="shared" si="37"/>
        <v>C</v>
      </c>
      <c r="BI25" s="6">
        <f t="shared" si="38"/>
        <v>2</v>
      </c>
      <c r="BJ25" s="6"/>
      <c r="BK25" s="6">
        <v>22</v>
      </c>
      <c r="BL25" s="196">
        <v>11</v>
      </c>
      <c r="BM25" s="196">
        <v>17</v>
      </c>
      <c r="BN25" s="196">
        <v>14</v>
      </c>
      <c r="BO25" s="6">
        <f t="shared" si="3"/>
        <v>11</v>
      </c>
      <c r="BP25" s="6">
        <f t="shared" si="39"/>
        <v>17</v>
      </c>
      <c r="BQ25" s="6">
        <f t="shared" si="40"/>
        <v>14</v>
      </c>
      <c r="BR25" s="6">
        <f t="shared" si="41"/>
        <v>42</v>
      </c>
      <c r="BS25" s="6" t="str">
        <f t="shared" si="42"/>
        <v>C</v>
      </c>
      <c r="BT25" s="6">
        <f t="shared" si="43"/>
        <v>2</v>
      </c>
      <c r="BU25" s="104"/>
      <c r="BV25" t="str">
        <f t="shared" si="44"/>
        <v>গণিত</v>
      </c>
      <c r="BW25" s="131">
        <v>2</v>
      </c>
      <c r="BX25" s="106">
        <v>22</v>
      </c>
      <c r="BY25" s="107"/>
      <c r="BZ25" s="132" t="str">
        <f t="shared" ref="BZ25:CA25" si="67">IF(BY25="","Abs.",BY25)</f>
        <v>Abs.</v>
      </c>
      <c r="CA25" s="106" t="str">
        <f t="shared" si="67"/>
        <v>Abs.</v>
      </c>
      <c r="CB25" s="106" t="str">
        <f t="shared" si="46"/>
        <v>Abs.</v>
      </c>
      <c r="CC25" s="106" t="str">
        <f t="shared" si="47"/>
        <v>Abs.</v>
      </c>
      <c r="CD25" s="106"/>
    </row>
    <row r="26" spans="1:82" customFormat="1">
      <c r="A26" s="6">
        <v>23</v>
      </c>
      <c r="B26" s="200" t="s">
        <v>142</v>
      </c>
      <c r="C26" s="6">
        <v>23</v>
      </c>
      <c r="D26" s="171">
        <v>12</v>
      </c>
      <c r="E26" s="171">
        <v>60</v>
      </c>
      <c r="F26" s="6">
        <f t="shared" si="6"/>
        <v>12</v>
      </c>
      <c r="G26" s="6">
        <f t="shared" si="7"/>
        <v>60</v>
      </c>
      <c r="H26" s="6">
        <f t="shared" si="8"/>
        <v>72</v>
      </c>
      <c r="I26" s="6" t="str">
        <f t="shared" si="9"/>
        <v>A</v>
      </c>
      <c r="J26" s="6">
        <f t="shared" si="10"/>
        <v>4</v>
      </c>
      <c r="K26" s="104"/>
      <c r="L26" s="6">
        <v>23</v>
      </c>
      <c r="M26" s="172">
        <v>71</v>
      </c>
      <c r="N26" s="113">
        <f t="shared" si="11"/>
        <v>71</v>
      </c>
      <c r="O26" s="6">
        <f t="shared" si="12"/>
        <v>71</v>
      </c>
      <c r="P26" s="6" t="str">
        <f t="shared" si="13"/>
        <v>A</v>
      </c>
      <c r="Q26" s="6">
        <f t="shared" si="14"/>
        <v>4</v>
      </c>
      <c r="R26" s="117"/>
      <c r="S26" s="6">
        <v>23</v>
      </c>
      <c r="T26" s="179">
        <v>16</v>
      </c>
      <c r="U26" s="179">
        <v>26</v>
      </c>
      <c r="V26" s="199">
        <v>20</v>
      </c>
      <c r="W26" s="6">
        <f t="shared" si="15"/>
        <v>16</v>
      </c>
      <c r="X26" s="6">
        <f t="shared" si="16"/>
        <v>26</v>
      </c>
      <c r="Y26" s="6">
        <f t="shared" si="17"/>
        <v>20</v>
      </c>
      <c r="Z26" s="6">
        <f t="shared" si="18"/>
        <v>62</v>
      </c>
      <c r="AA26" s="6" t="str">
        <f t="shared" si="19"/>
        <v>A-</v>
      </c>
      <c r="AB26" s="6">
        <f t="shared" si="20"/>
        <v>3.5</v>
      </c>
      <c r="AC26" s="6"/>
      <c r="AD26" s="6">
        <v>23</v>
      </c>
      <c r="AE26" s="172">
        <v>10</v>
      </c>
      <c r="AF26" s="172">
        <v>19</v>
      </c>
      <c r="AG26" s="172">
        <v>20</v>
      </c>
      <c r="AH26" s="6">
        <f t="shared" si="21"/>
        <v>10</v>
      </c>
      <c r="AI26" s="6">
        <f t="shared" si="22"/>
        <v>19</v>
      </c>
      <c r="AJ26" s="6">
        <f t="shared" si="23"/>
        <v>20</v>
      </c>
      <c r="AK26" s="6">
        <f t="shared" si="24"/>
        <v>49</v>
      </c>
      <c r="AL26" s="6" t="str">
        <f t="shared" si="25"/>
        <v>C</v>
      </c>
      <c r="AM26" s="6">
        <f t="shared" si="26"/>
        <v>2</v>
      </c>
      <c r="AN26" s="6"/>
      <c r="AO26" s="6">
        <v>23</v>
      </c>
      <c r="AP26" s="180">
        <v>11</v>
      </c>
      <c r="AQ26" s="180">
        <v>25</v>
      </c>
      <c r="AR26" s="180">
        <v>20</v>
      </c>
      <c r="AS26" s="6">
        <f t="shared" si="27"/>
        <v>11</v>
      </c>
      <c r="AT26" s="6">
        <f t="shared" si="28"/>
        <v>25</v>
      </c>
      <c r="AU26" s="6">
        <f t="shared" si="29"/>
        <v>20</v>
      </c>
      <c r="AV26" s="6">
        <f t="shared" si="30"/>
        <v>56</v>
      </c>
      <c r="AW26" s="6" t="str">
        <f t="shared" si="31"/>
        <v>B</v>
      </c>
      <c r="AX26" s="6">
        <f t="shared" si="32"/>
        <v>3</v>
      </c>
      <c r="AY26" s="6"/>
      <c r="AZ26" s="6">
        <v>23</v>
      </c>
      <c r="BA26" s="185">
        <v>9</v>
      </c>
      <c r="BB26" s="185">
        <v>25</v>
      </c>
      <c r="BC26">
        <v>18</v>
      </c>
      <c r="BD26" s="127">
        <f t="shared" si="33"/>
        <v>9</v>
      </c>
      <c r="BE26" s="6">
        <f t="shared" si="34"/>
        <v>25</v>
      </c>
      <c r="BF26" s="6">
        <f t="shared" si="35"/>
        <v>18</v>
      </c>
      <c r="BG26" s="6">
        <f t="shared" si="36"/>
        <v>52</v>
      </c>
      <c r="BH26" s="6" t="str">
        <f t="shared" si="37"/>
        <v>B</v>
      </c>
      <c r="BI26" s="6">
        <f t="shared" si="38"/>
        <v>3</v>
      </c>
      <c r="BJ26" s="6"/>
      <c r="BK26" s="6">
        <v>23</v>
      </c>
      <c r="BL26" s="196">
        <v>12</v>
      </c>
      <c r="BM26" s="196">
        <v>21</v>
      </c>
      <c r="BN26" s="196">
        <v>16</v>
      </c>
      <c r="BO26" s="6">
        <f t="shared" si="3"/>
        <v>12</v>
      </c>
      <c r="BP26" s="6">
        <f t="shared" si="39"/>
        <v>21</v>
      </c>
      <c r="BQ26" s="6">
        <f t="shared" si="40"/>
        <v>16</v>
      </c>
      <c r="BR26" s="6">
        <f t="shared" si="41"/>
        <v>49</v>
      </c>
      <c r="BS26" s="6" t="str">
        <f t="shared" si="42"/>
        <v>C</v>
      </c>
      <c r="BT26" s="6">
        <f t="shared" si="43"/>
        <v>2</v>
      </c>
      <c r="BU26" s="104"/>
      <c r="BV26" t="str">
        <f t="shared" si="44"/>
        <v>গণিত</v>
      </c>
      <c r="BW26" s="131">
        <v>2</v>
      </c>
      <c r="BX26" s="106">
        <v>23</v>
      </c>
      <c r="BY26" s="107"/>
      <c r="BZ26" s="132" t="str">
        <f t="shared" ref="BZ26:CA26" si="68">IF(BY26="","Abs.",BY26)</f>
        <v>Abs.</v>
      </c>
      <c r="CA26" s="106" t="str">
        <f t="shared" si="68"/>
        <v>Abs.</v>
      </c>
      <c r="CB26" s="106" t="str">
        <f t="shared" si="46"/>
        <v>Abs.</v>
      </c>
      <c r="CC26" s="106" t="str">
        <f t="shared" si="47"/>
        <v>Abs.</v>
      </c>
      <c r="CD26" s="106"/>
    </row>
    <row r="27" spans="1:82" customFormat="1">
      <c r="A27" s="6">
        <v>24</v>
      </c>
      <c r="B27" s="200" t="s">
        <v>143</v>
      </c>
      <c r="C27" s="6">
        <v>24</v>
      </c>
      <c r="D27" s="171">
        <v>12</v>
      </c>
      <c r="E27" s="171">
        <v>60</v>
      </c>
      <c r="F27" s="6">
        <f t="shared" si="6"/>
        <v>12</v>
      </c>
      <c r="G27" s="6">
        <f t="shared" si="7"/>
        <v>60</v>
      </c>
      <c r="H27" s="6">
        <f t="shared" si="8"/>
        <v>72</v>
      </c>
      <c r="I27" s="6" t="str">
        <f t="shared" si="9"/>
        <v>A</v>
      </c>
      <c r="J27" s="6">
        <f t="shared" si="10"/>
        <v>4</v>
      </c>
      <c r="K27" s="104"/>
      <c r="L27" s="6">
        <v>24</v>
      </c>
      <c r="M27" s="172">
        <v>70</v>
      </c>
      <c r="N27" s="113">
        <f t="shared" si="11"/>
        <v>70</v>
      </c>
      <c r="O27" s="6">
        <f t="shared" si="12"/>
        <v>70</v>
      </c>
      <c r="P27" s="6" t="str">
        <f t="shared" si="13"/>
        <v>A</v>
      </c>
      <c r="Q27" s="6">
        <f t="shared" si="14"/>
        <v>4</v>
      </c>
      <c r="R27" s="117"/>
      <c r="S27" s="6">
        <v>24</v>
      </c>
      <c r="T27" s="179">
        <v>16</v>
      </c>
      <c r="U27" s="179">
        <v>28</v>
      </c>
      <c r="V27" s="199">
        <v>21</v>
      </c>
      <c r="W27" s="6">
        <f t="shared" si="15"/>
        <v>16</v>
      </c>
      <c r="X27" s="6">
        <f t="shared" si="16"/>
        <v>28</v>
      </c>
      <c r="Y27" s="6">
        <f t="shared" si="17"/>
        <v>21</v>
      </c>
      <c r="Z27" s="6">
        <f t="shared" si="18"/>
        <v>65</v>
      </c>
      <c r="AA27" s="6" t="str">
        <f t="shared" si="19"/>
        <v>A-</v>
      </c>
      <c r="AB27" s="6">
        <f t="shared" si="20"/>
        <v>3.5</v>
      </c>
      <c r="AC27" s="6"/>
      <c r="AD27" s="6">
        <v>24</v>
      </c>
      <c r="AE27" s="172">
        <v>13</v>
      </c>
      <c r="AF27" s="172">
        <v>24</v>
      </c>
      <c r="AG27" s="172">
        <v>17</v>
      </c>
      <c r="AH27" s="6">
        <f t="shared" si="21"/>
        <v>13</v>
      </c>
      <c r="AI27" s="6">
        <f t="shared" si="22"/>
        <v>24</v>
      </c>
      <c r="AJ27" s="6">
        <f t="shared" si="23"/>
        <v>17</v>
      </c>
      <c r="AK27" s="6">
        <f t="shared" si="24"/>
        <v>54</v>
      </c>
      <c r="AL27" s="6" t="str">
        <f t="shared" si="25"/>
        <v>B</v>
      </c>
      <c r="AM27" s="6">
        <f t="shared" si="26"/>
        <v>3</v>
      </c>
      <c r="AN27" s="6"/>
      <c r="AO27" s="6">
        <v>24</v>
      </c>
      <c r="AP27" s="180">
        <v>11</v>
      </c>
      <c r="AQ27" s="180">
        <v>24</v>
      </c>
      <c r="AR27" s="180">
        <v>18</v>
      </c>
      <c r="AS27" s="6">
        <f t="shared" si="27"/>
        <v>11</v>
      </c>
      <c r="AT27" s="6">
        <f t="shared" si="28"/>
        <v>24</v>
      </c>
      <c r="AU27" s="6">
        <f t="shared" si="29"/>
        <v>18</v>
      </c>
      <c r="AV27" s="6">
        <f t="shared" si="30"/>
        <v>53</v>
      </c>
      <c r="AW27" s="6" t="str">
        <f t="shared" si="31"/>
        <v>B</v>
      </c>
      <c r="AX27" s="6">
        <f t="shared" si="32"/>
        <v>3</v>
      </c>
      <c r="AY27" s="6"/>
      <c r="AZ27" s="6">
        <v>24</v>
      </c>
      <c r="BA27" s="185">
        <v>12</v>
      </c>
      <c r="BB27" s="185">
        <v>34</v>
      </c>
      <c r="BC27">
        <v>19</v>
      </c>
      <c r="BD27" s="127">
        <f t="shared" si="33"/>
        <v>12</v>
      </c>
      <c r="BE27" s="6">
        <f t="shared" si="34"/>
        <v>34</v>
      </c>
      <c r="BF27" s="6">
        <f t="shared" si="35"/>
        <v>19</v>
      </c>
      <c r="BG27" s="6">
        <f t="shared" si="36"/>
        <v>65</v>
      </c>
      <c r="BH27" s="6" t="str">
        <f t="shared" si="37"/>
        <v>A-</v>
      </c>
      <c r="BI27" s="6">
        <f t="shared" si="38"/>
        <v>3.5</v>
      </c>
      <c r="BJ27" s="6"/>
      <c r="BK27" s="6">
        <v>24</v>
      </c>
      <c r="BL27" s="196">
        <v>11</v>
      </c>
      <c r="BM27" s="196">
        <v>27</v>
      </c>
      <c r="BN27" s="196">
        <v>16</v>
      </c>
      <c r="BO27" s="6">
        <f t="shared" si="3"/>
        <v>11</v>
      </c>
      <c r="BP27" s="6">
        <f t="shared" si="39"/>
        <v>27</v>
      </c>
      <c r="BQ27" s="6">
        <f t="shared" si="40"/>
        <v>16</v>
      </c>
      <c r="BR27" s="6">
        <f t="shared" si="41"/>
        <v>54</v>
      </c>
      <c r="BS27" s="6" t="str">
        <f t="shared" si="42"/>
        <v>B</v>
      </c>
      <c r="BT27" s="6">
        <f t="shared" si="43"/>
        <v>3</v>
      </c>
      <c r="BU27" s="104"/>
      <c r="BV27" t="str">
        <f t="shared" si="44"/>
        <v>গণিত</v>
      </c>
      <c r="BW27" s="131">
        <v>2</v>
      </c>
      <c r="BX27" s="106">
        <v>24</v>
      </c>
      <c r="BY27" s="107"/>
      <c r="BZ27" s="132" t="str">
        <f t="shared" ref="BZ27:CA27" si="69">IF(BY27="","Abs.",BY27)</f>
        <v>Abs.</v>
      </c>
      <c r="CA27" s="106" t="str">
        <f t="shared" si="69"/>
        <v>Abs.</v>
      </c>
      <c r="CB27" s="106" t="str">
        <f t="shared" si="46"/>
        <v>Abs.</v>
      </c>
      <c r="CC27" s="106" t="str">
        <f t="shared" si="47"/>
        <v>Abs.</v>
      </c>
      <c r="CD27" s="106"/>
    </row>
    <row r="28" spans="1:82" customFormat="1">
      <c r="A28" s="6">
        <v>25</v>
      </c>
      <c r="B28" s="200" t="s">
        <v>144</v>
      </c>
      <c r="C28" s="6">
        <v>25</v>
      </c>
      <c r="D28" s="171">
        <v>15</v>
      </c>
      <c r="E28" s="171">
        <v>31</v>
      </c>
      <c r="F28" s="6">
        <f t="shared" si="6"/>
        <v>15</v>
      </c>
      <c r="G28" s="6">
        <f t="shared" si="7"/>
        <v>31</v>
      </c>
      <c r="H28" s="6">
        <f t="shared" si="8"/>
        <v>46</v>
      </c>
      <c r="I28" s="6" t="str">
        <f t="shared" si="9"/>
        <v>C</v>
      </c>
      <c r="J28" s="6">
        <f t="shared" si="10"/>
        <v>2</v>
      </c>
      <c r="K28" s="104"/>
      <c r="L28" s="6">
        <v>25</v>
      </c>
      <c r="M28" s="172">
        <v>49</v>
      </c>
      <c r="N28" s="113">
        <f t="shared" si="11"/>
        <v>49</v>
      </c>
      <c r="O28" s="6">
        <f t="shared" si="12"/>
        <v>49</v>
      </c>
      <c r="P28" s="6" t="str">
        <f t="shared" si="13"/>
        <v>C</v>
      </c>
      <c r="Q28" s="6">
        <f t="shared" si="14"/>
        <v>2</v>
      </c>
      <c r="R28" s="117"/>
      <c r="S28" s="6">
        <v>25</v>
      </c>
      <c r="T28" s="179">
        <v>9</v>
      </c>
      <c r="U28" s="179">
        <v>9</v>
      </c>
      <c r="V28" s="199">
        <v>19</v>
      </c>
      <c r="W28" s="6">
        <f t="shared" si="15"/>
        <v>9</v>
      </c>
      <c r="X28" s="6">
        <f t="shared" si="16"/>
        <v>9</v>
      </c>
      <c r="Y28" s="6">
        <f t="shared" si="17"/>
        <v>19</v>
      </c>
      <c r="Z28" s="6">
        <f t="shared" si="18"/>
        <v>37</v>
      </c>
      <c r="AA28" s="6" t="str">
        <f t="shared" si="19"/>
        <v>F</v>
      </c>
      <c r="AB28" s="6" t="str">
        <f t="shared" si="20"/>
        <v>F</v>
      </c>
      <c r="AC28" s="6"/>
      <c r="AD28" s="6">
        <v>25</v>
      </c>
      <c r="AE28" s="172">
        <v>9</v>
      </c>
      <c r="AF28" s="172">
        <v>8</v>
      </c>
      <c r="AG28" s="172">
        <v>20</v>
      </c>
      <c r="AH28" s="6">
        <f t="shared" si="21"/>
        <v>9</v>
      </c>
      <c r="AI28" s="6">
        <f t="shared" si="22"/>
        <v>8</v>
      </c>
      <c r="AJ28" s="6">
        <f t="shared" si="23"/>
        <v>20</v>
      </c>
      <c r="AK28" s="6">
        <f t="shared" si="24"/>
        <v>37</v>
      </c>
      <c r="AL28" s="6" t="str">
        <f t="shared" si="25"/>
        <v>F</v>
      </c>
      <c r="AM28" s="6" t="str">
        <f t="shared" si="26"/>
        <v>F</v>
      </c>
      <c r="AN28" s="6"/>
      <c r="AO28" s="6">
        <v>25</v>
      </c>
      <c r="AP28" s="180">
        <v>8</v>
      </c>
      <c r="AQ28" s="180">
        <v>7</v>
      </c>
      <c r="AR28" s="180"/>
      <c r="AS28" s="6">
        <f t="shared" si="27"/>
        <v>8</v>
      </c>
      <c r="AT28" s="6">
        <f t="shared" si="28"/>
        <v>7</v>
      </c>
      <c r="AU28" s="6" t="str">
        <f t="shared" si="29"/>
        <v>Abs.</v>
      </c>
      <c r="AV28" s="6" t="str">
        <f t="shared" si="30"/>
        <v>Abs.</v>
      </c>
      <c r="AW28" s="6" t="str">
        <f t="shared" si="31"/>
        <v>Abs.</v>
      </c>
      <c r="AX28" s="6" t="str">
        <f t="shared" si="32"/>
        <v>Abs.</v>
      </c>
      <c r="AY28" s="6"/>
      <c r="AZ28" s="6">
        <v>25</v>
      </c>
      <c r="BA28" s="185">
        <v>7</v>
      </c>
      <c r="BB28" s="185">
        <v>2</v>
      </c>
      <c r="BC28">
        <v>15</v>
      </c>
      <c r="BD28" s="127">
        <f t="shared" si="33"/>
        <v>7</v>
      </c>
      <c r="BE28" s="6">
        <f t="shared" si="34"/>
        <v>2</v>
      </c>
      <c r="BF28" s="6">
        <f t="shared" si="35"/>
        <v>15</v>
      </c>
      <c r="BG28" s="6">
        <f t="shared" si="36"/>
        <v>24</v>
      </c>
      <c r="BH28" s="6" t="str">
        <f t="shared" si="37"/>
        <v>F</v>
      </c>
      <c r="BI28" s="6" t="str">
        <f t="shared" si="38"/>
        <v>F</v>
      </c>
      <c r="BJ28" s="6"/>
      <c r="BK28" s="6">
        <v>25</v>
      </c>
      <c r="BL28" s="196">
        <v>11</v>
      </c>
      <c r="BM28" s="196">
        <v>14</v>
      </c>
      <c r="BN28" s="196">
        <v>14</v>
      </c>
      <c r="BO28" s="6">
        <f t="shared" si="3"/>
        <v>11</v>
      </c>
      <c r="BP28" s="6">
        <f t="shared" si="39"/>
        <v>14</v>
      </c>
      <c r="BQ28" s="6">
        <f t="shared" si="40"/>
        <v>14</v>
      </c>
      <c r="BR28" s="6">
        <f t="shared" si="41"/>
        <v>39</v>
      </c>
      <c r="BS28" s="6" t="str">
        <f t="shared" si="42"/>
        <v>F</v>
      </c>
      <c r="BT28" s="6" t="str">
        <f t="shared" si="43"/>
        <v>F</v>
      </c>
      <c r="BU28" s="104"/>
      <c r="BV28" t="str">
        <f t="shared" si="44"/>
        <v>গণিত</v>
      </c>
      <c r="BW28" s="131">
        <v>2</v>
      </c>
      <c r="BX28" s="106">
        <v>25</v>
      </c>
      <c r="BY28" s="107"/>
      <c r="BZ28" s="132" t="str">
        <f t="shared" ref="BZ28:CA28" si="70">IF(BY28="","Abs.",BY28)</f>
        <v>Abs.</v>
      </c>
      <c r="CA28" s="106" t="str">
        <f t="shared" si="70"/>
        <v>Abs.</v>
      </c>
      <c r="CB28" s="106" t="str">
        <f t="shared" si="46"/>
        <v>Abs.</v>
      </c>
      <c r="CC28" s="106" t="str">
        <f t="shared" si="47"/>
        <v>Abs.</v>
      </c>
      <c r="CD28" s="106"/>
    </row>
    <row r="29" spans="1:82" customFormat="1">
      <c r="A29" s="6">
        <v>26</v>
      </c>
      <c r="B29" s="200" t="s">
        <v>145</v>
      </c>
      <c r="C29" s="6">
        <v>26</v>
      </c>
      <c r="D29" s="171">
        <v>12</v>
      </c>
      <c r="E29" s="171">
        <v>55</v>
      </c>
      <c r="F29" s="6">
        <f t="shared" si="6"/>
        <v>12</v>
      </c>
      <c r="G29" s="6">
        <f t="shared" si="7"/>
        <v>55</v>
      </c>
      <c r="H29" s="6">
        <f t="shared" si="8"/>
        <v>67</v>
      </c>
      <c r="I29" s="6" t="str">
        <f t="shared" si="9"/>
        <v>A-</v>
      </c>
      <c r="J29" s="6">
        <f t="shared" si="10"/>
        <v>3.5</v>
      </c>
      <c r="K29" s="104"/>
      <c r="L29" s="6">
        <v>26</v>
      </c>
      <c r="M29" s="172">
        <v>44</v>
      </c>
      <c r="N29" s="113">
        <f t="shared" si="11"/>
        <v>44</v>
      </c>
      <c r="O29" s="6">
        <f t="shared" si="12"/>
        <v>44</v>
      </c>
      <c r="P29" s="6" t="str">
        <f t="shared" si="13"/>
        <v>C</v>
      </c>
      <c r="Q29" s="6">
        <f t="shared" si="14"/>
        <v>2</v>
      </c>
      <c r="R29" s="117"/>
      <c r="S29" s="6">
        <v>26</v>
      </c>
      <c r="T29" s="179">
        <v>13</v>
      </c>
      <c r="U29" s="179">
        <v>12</v>
      </c>
      <c r="V29" s="199">
        <v>20</v>
      </c>
      <c r="W29" s="6">
        <f t="shared" si="15"/>
        <v>13</v>
      </c>
      <c r="X29" s="6">
        <f t="shared" si="16"/>
        <v>12</v>
      </c>
      <c r="Y29" s="6">
        <f t="shared" si="17"/>
        <v>20</v>
      </c>
      <c r="Z29" s="6">
        <f t="shared" si="18"/>
        <v>45</v>
      </c>
      <c r="AA29" s="6" t="str">
        <f t="shared" si="19"/>
        <v>F</v>
      </c>
      <c r="AB29" s="6" t="str">
        <f t="shared" si="20"/>
        <v>F</v>
      </c>
      <c r="AC29" s="6"/>
      <c r="AD29" s="6">
        <v>26</v>
      </c>
      <c r="AE29" s="172">
        <v>6</v>
      </c>
      <c r="AF29" s="172">
        <v>5</v>
      </c>
      <c r="AG29" s="172">
        <v>16</v>
      </c>
      <c r="AH29" s="6">
        <f t="shared" si="21"/>
        <v>6</v>
      </c>
      <c r="AI29" s="6">
        <f t="shared" si="22"/>
        <v>5</v>
      </c>
      <c r="AJ29" s="6">
        <f t="shared" si="23"/>
        <v>16</v>
      </c>
      <c r="AK29" s="6">
        <f t="shared" si="24"/>
        <v>27</v>
      </c>
      <c r="AL29" s="6" t="str">
        <f t="shared" si="25"/>
        <v>F</v>
      </c>
      <c r="AM29" s="6" t="str">
        <f t="shared" si="26"/>
        <v>F</v>
      </c>
      <c r="AN29" s="6"/>
      <c r="AO29" s="6">
        <v>26</v>
      </c>
      <c r="AP29" s="180">
        <v>19</v>
      </c>
      <c r="AQ29" s="180">
        <v>5</v>
      </c>
      <c r="AR29" s="180">
        <v>13</v>
      </c>
      <c r="AS29" s="6">
        <f t="shared" si="27"/>
        <v>19</v>
      </c>
      <c r="AT29" s="6">
        <f t="shared" si="28"/>
        <v>5</v>
      </c>
      <c r="AU29" s="6">
        <f t="shared" si="29"/>
        <v>13</v>
      </c>
      <c r="AV29" s="6">
        <f t="shared" si="30"/>
        <v>37</v>
      </c>
      <c r="AW29" s="6" t="str">
        <f t="shared" si="31"/>
        <v>F</v>
      </c>
      <c r="AX29" s="6" t="str">
        <f t="shared" si="32"/>
        <v>F</v>
      </c>
      <c r="AY29" s="6"/>
      <c r="AZ29" s="6">
        <v>26</v>
      </c>
      <c r="BA29" s="185">
        <v>11</v>
      </c>
      <c r="BB29" s="185">
        <v>0</v>
      </c>
      <c r="BC29">
        <v>15</v>
      </c>
      <c r="BD29" s="127">
        <f t="shared" si="33"/>
        <v>11</v>
      </c>
      <c r="BE29" s="6">
        <f t="shared" si="34"/>
        <v>0</v>
      </c>
      <c r="BF29" s="6">
        <f t="shared" si="35"/>
        <v>15</v>
      </c>
      <c r="BG29" s="6">
        <f t="shared" si="36"/>
        <v>26</v>
      </c>
      <c r="BH29" s="6" t="str">
        <f t="shared" si="37"/>
        <v>F</v>
      </c>
      <c r="BI29" s="6" t="str">
        <f t="shared" si="38"/>
        <v>F</v>
      </c>
      <c r="BJ29" s="6"/>
      <c r="BK29" s="6">
        <v>26</v>
      </c>
      <c r="BL29" s="196">
        <v>12</v>
      </c>
      <c r="BM29" s="196">
        <v>13</v>
      </c>
      <c r="BN29" s="196">
        <v>14</v>
      </c>
      <c r="BO29" s="6">
        <f t="shared" si="3"/>
        <v>12</v>
      </c>
      <c r="BP29" s="6">
        <f t="shared" si="39"/>
        <v>13</v>
      </c>
      <c r="BQ29" s="6">
        <f t="shared" si="40"/>
        <v>14</v>
      </c>
      <c r="BR29" s="6">
        <f t="shared" si="41"/>
        <v>39</v>
      </c>
      <c r="BS29" s="6" t="str">
        <f t="shared" si="42"/>
        <v>F</v>
      </c>
      <c r="BT29" s="6" t="str">
        <f t="shared" si="43"/>
        <v>F</v>
      </c>
      <c r="BU29" s="104"/>
      <c r="BV29" t="str">
        <f t="shared" si="44"/>
        <v>গণিত</v>
      </c>
      <c r="BW29" s="131">
        <v>2</v>
      </c>
      <c r="BX29" s="106">
        <v>26</v>
      </c>
      <c r="BY29" s="107"/>
      <c r="BZ29" s="132" t="str">
        <f t="shared" ref="BZ29:CA29" si="71">IF(BY29="","Abs.",BY29)</f>
        <v>Abs.</v>
      </c>
      <c r="CA29" s="106" t="str">
        <f t="shared" si="71"/>
        <v>Abs.</v>
      </c>
      <c r="CB29" s="106" t="str">
        <f t="shared" si="46"/>
        <v>Abs.</v>
      </c>
      <c r="CC29" s="106" t="str">
        <f t="shared" si="47"/>
        <v>Abs.</v>
      </c>
      <c r="CD29" s="106"/>
    </row>
    <row r="30" spans="1:82" customFormat="1">
      <c r="A30" s="6">
        <v>27</v>
      </c>
      <c r="B30" s="200" t="s">
        <v>146</v>
      </c>
      <c r="C30" s="6">
        <v>27</v>
      </c>
      <c r="D30" s="171">
        <v>13</v>
      </c>
      <c r="E30" s="171">
        <v>40</v>
      </c>
      <c r="F30" s="6">
        <f t="shared" si="6"/>
        <v>13</v>
      </c>
      <c r="G30" s="6">
        <f t="shared" si="7"/>
        <v>40</v>
      </c>
      <c r="H30" s="6">
        <f t="shared" si="8"/>
        <v>53</v>
      </c>
      <c r="I30" s="6" t="str">
        <f t="shared" si="9"/>
        <v>B</v>
      </c>
      <c r="J30" s="6">
        <f t="shared" si="10"/>
        <v>3</v>
      </c>
      <c r="K30" s="104"/>
      <c r="L30" s="6">
        <v>27</v>
      </c>
      <c r="M30" s="172">
        <v>38</v>
      </c>
      <c r="N30" s="113">
        <f t="shared" si="11"/>
        <v>38</v>
      </c>
      <c r="O30" s="6">
        <f t="shared" si="12"/>
        <v>38</v>
      </c>
      <c r="P30" s="6" t="str">
        <f t="shared" si="13"/>
        <v>D</v>
      </c>
      <c r="Q30" s="6">
        <f t="shared" si="14"/>
        <v>1</v>
      </c>
      <c r="R30" s="117"/>
      <c r="S30" s="6">
        <v>27</v>
      </c>
      <c r="T30" s="179">
        <v>13</v>
      </c>
      <c r="U30" s="179">
        <v>9</v>
      </c>
      <c r="V30" s="199">
        <v>19</v>
      </c>
      <c r="W30" s="6">
        <f t="shared" si="15"/>
        <v>13</v>
      </c>
      <c r="X30" s="6">
        <f t="shared" si="16"/>
        <v>9</v>
      </c>
      <c r="Y30" s="6">
        <f t="shared" si="17"/>
        <v>19</v>
      </c>
      <c r="Z30" s="6">
        <f t="shared" si="18"/>
        <v>41</v>
      </c>
      <c r="AA30" s="6" t="str">
        <f t="shared" si="19"/>
        <v>F</v>
      </c>
      <c r="AB30" s="6" t="str">
        <f t="shared" si="20"/>
        <v>F</v>
      </c>
      <c r="AC30" s="6"/>
      <c r="AD30" s="6">
        <v>27</v>
      </c>
      <c r="AE30" s="172">
        <v>8</v>
      </c>
      <c r="AF30" s="172">
        <v>6</v>
      </c>
      <c r="AG30" s="172">
        <v>16</v>
      </c>
      <c r="AH30" s="6">
        <f t="shared" si="21"/>
        <v>8</v>
      </c>
      <c r="AI30" s="6">
        <f t="shared" si="22"/>
        <v>6</v>
      </c>
      <c r="AJ30" s="6">
        <f t="shared" si="23"/>
        <v>16</v>
      </c>
      <c r="AK30" s="6">
        <f t="shared" si="24"/>
        <v>30</v>
      </c>
      <c r="AL30" s="6" t="str">
        <f t="shared" si="25"/>
        <v>F</v>
      </c>
      <c r="AM30" s="6" t="str">
        <f t="shared" si="26"/>
        <v>F</v>
      </c>
      <c r="AN30" s="6"/>
      <c r="AO30" s="6">
        <v>27</v>
      </c>
      <c r="AP30" s="180">
        <v>19</v>
      </c>
      <c r="AQ30" s="180">
        <v>7</v>
      </c>
      <c r="AR30" s="180">
        <v>15</v>
      </c>
      <c r="AS30" s="6">
        <f t="shared" si="27"/>
        <v>19</v>
      </c>
      <c r="AT30" s="6">
        <f t="shared" si="28"/>
        <v>7</v>
      </c>
      <c r="AU30" s="6">
        <f t="shared" si="29"/>
        <v>15</v>
      </c>
      <c r="AV30" s="6">
        <f t="shared" si="30"/>
        <v>41</v>
      </c>
      <c r="AW30" s="6" t="str">
        <f t="shared" si="31"/>
        <v>F</v>
      </c>
      <c r="AX30" s="6" t="str">
        <f t="shared" si="32"/>
        <v>F</v>
      </c>
      <c r="AY30" s="6"/>
      <c r="AZ30" s="6">
        <v>27</v>
      </c>
      <c r="BA30" s="185">
        <v>11</v>
      </c>
      <c r="BB30" s="185">
        <v>0</v>
      </c>
      <c r="BC30">
        <v>15</v>
      </c>
      <c r="BD30" s="127">
        <f t="shared" si="33"/>
        <v>11</v>
      </c>
      <c r="BE30" s="6">
        <f t="shared" si="34"/>
        <v>0</v>
      </c>
      <c r="BF30" s="6">
        <f t="shared" si="35"/>
        <v>15</v>
      </c>
      <c r="BG30" s="6">
        <f t="shared" si="36"/>
        <v>26</v>
      </c>
      <c r="BH30" s="6" t="str">
        <f t="shared" si="37"/>
        <v>F</v>
      </c>
      <c r="BI30" s="6" t="str">
        <f t="shared" si="38"/>
        <v>F</v>
      </c>
      <c r="BJ30" s="6"/>
      <c r="BK30" s="6">
        <v>27</v>
      </c>
      <c r="BL30" s="196">
        <v>13</v>
      </c>
      <c r="BM30" s="196">
        <v>17</v>
      </c>
      <c r="BN30" s="196">
        <v>14</v>
      </c>
      <c r="BO30" s="6">
        <f t="shared" si="3"/>
        <v>13</v>
      </c>
      <c r="BP30" s="6">
        <f t="shared" si="39"/>
        <v>17</v>
      </c>
      <c r="BQ30" s="6">
        <f t="shared" si="40"/>
        <v>14</v>
      </c>
      <c r="BR30" s="6">
        <f t="shared" si="41"/>
        <v>44</v>
      </c>
      <c r="BS30" s="6" t="str">
        <f t="shared" si="42"/>
        <v>C</v>
      </c>
      <c r="BT30" s="6">
        <f t="shared" si="43"/>
        <v>2</v>
      </c>
      <c r="BU30" s="104"/>
      <c r="BV30" t="str">
        <f t="shared" si="44"/>
        <v>গণিত</v>
      </c>
      <c r="BW30" s="131">
        <v>2</v>
      </c>
      <c r="BX30" s="106">
        <v>27</v>
      </c>
      <c r="BY30" s="107"/>
      <c r="BZ30" s="132" t="str">
        <f t="shared" ref="BZ30:CA30" si="72">IF(BY30="","Abs.",BY30)</f>
        <v>Abs.</v>
      </c>
      <c r="CA30" s="106" t="str">
        <f t="shared" si="72"/>
        <v>Abs.</v>
      </c>
      <c r="CB30" s="106" t="str">
        <f t="shared" si="46"/>
        <v>Abs.</v>
      </c>
      <c r="CC30" s="106" t="str">
        <f t="shared" si="47"/>
        <v>Abs.</v>
      </c>
      <c r="CD30" s="106"/>
    </row>
    <row r="31" spans="1:82" customFormat="1">
      <c r="A31" s="6">
        <v>28</v>
      </c>
      <c r="B31" s="200" t="s">
        <v>147</v>
      </c>
      <c r="C31" s="6">
        <v>28</v>
      </c>
      <c r="D31" s="171">
        <v>16</v>
      </c>
      <c r="E31" s="171">
        <v>30</v>
      </c>
      <c r="F31" s="6">
        <f t="shared" si="6"/>
        <v>16</v>
      </c>
      <c r="G31" s="6">
        <f t="shared" si="7"/>
        <v>30</v>
      </c>
      <c r="H31" s="6">
        <f t="shared" si="8"/>
        <v>46</v>
      </c>
      <c r="I31" s="6" t="str">
        <f t="shared" si="9"/>
        <v>C</v>
      </c>
      <c r="J31" s="6">
        <f t="shared" si="10"/>
        <v>2</v>
      </c>
      <c r="K31" s="104"/>
      <c r="L31" s="6">
        <v>28</v>
      </c>
      <c r="M31" s="172">
        <v>38</v>
      </c>
      <c r="N31" s="113">
        <f t="shared" si="11"/>
        <v>38</v>
      </c>
      <c r="O31" s="6">
        <f t="shared" si="12"/>
        <v>38</v>
      </c>
      <c r="P31" s="6" t="str">
        <f t="shared" si="13"/>
        <v>D</v>
      </c>
      <c r="Q31" s="6">
        <f t="shared" si="14"/>
        <v>1</v>
      </c>
      <c r="R31" s="117"/>
      <c r="S31" s="6">
        <v>28</v>
      </c>
      <c r="T31" s="179">
        <v>14</v>
      </c>
      <c r="U31" s="180">
        <v>12</v>
      </c>
      <c r="V31" s="199">
        <v>20</v>
      </c>
      <c r="W31" s="6">
        <f t="shared" si="15"/>
        <v>14</v>
      </c>
      <c r="X31" s="6">
        <f t="shared" si="16"/>
        <v>12</v>
      </c>
      <c r="Y31" s="6">
        <f t="shared" si="17"/>
        <v>20</v>
      </c>
      <c r="Z31" s="6">
        <f t="shared" si="18"/>
        <v>46</v>
      </c>
      <c r="AA31" s="6" t="str">
        <f t="shared" si="19"/>
        <v>F</v>
      </c>
      <c r="AB31" s="6" t="str">
        <f t="shared" si="20"/>
        <v>F</v>
      </c>
      <c r="AC31" s="6"/>
      <c r="AD31" s="6">
        <v>28</v>
      </c>
      <c r="AE31" s="172">
        <v>10</v>
      </c>
      <c r="AF31" s="172">
        <v>5</v>
      </c>
      <c r="AG31" s="172">
        <v>16</v>
      </c>
      <c r="AH31" s="6">
        <f t="shared" si="21"/>
        <v>10</v>
      </c>
      <c r="AI31" s="6">
        <f t="shared" si="22"/>
        <v>5</v>
      </c>
      <c r="AJ31" s="6">
        <f t="shared" si="23"/>
        <v>16</v>
      </c>
      <c r="AK31" s="6">
        <f t="shared" si="24"/>
        <v>31</v>
      </c>
      <c r="AL31" s="6" t="str">
        <f t="shared" si="25"/>
        <v>F</v>
      </c>
      <c r="AM31" s="6" t="str">
        <f t="shared" si="26"/>
        <v>F</v>
      </c>
      <c r="AN31" s="6"/>
      <c r="AO31" s="6">
        <v>28</v>
      </c>
      <c r="AP31" s="180">
        <v>19</v>
      </c>
      <c r="AQ31" s="180">
        <v>7</v>
      </c>
      <c r="AR31" s="180">
        <v>9</v>
      </c>
      <c r="AS31" s="6">
        <f t="shared" si="27"/>
        <v>19</v>
      </c>
      <c r="AT31" s="6">
        <f t="shared" si="28"/>
        <v>7</v>
      </c>
      <c r="AU31" s="6">
        <f t="shared" si="29"/>
        <v>9</v>
      </c>
      <c r="AV31" s="6">
        <f t="shared" si="30"/>
        <v>35</v>
      </c>
      <c r="AW31" s="6" t="str">
        <f t="shared" si="31"/>
        <v>F</v>
      </c>
      <c r="AX31" s="6" t="str">
        <f t="shared" si="32"/>
        <v>F</v>
      </c>
      <c r="AY31" s="6"/>
      <c r="AZ31" s="6">
        <v>28</v>
      </c>
      <c r="BA31" s="185">
        <v>11</v>
      </c>
      <c r="BB31" s="185">
        <v>0</v>
      </c>
      <c r="BC31">
        <v>15</v>
      </c>
      <c r="BD31" s="127">
        <f t="shared" si="33"/>
        <v>11</v>
      </c>
      <c r="BE31" s="6">
        <f t="shared" si="34"/>
        <v>0</v>
      </c>
      <c r="BF31" s="6">
        <f t="shared" si="35"/>
        <v>15</v>
      </c>
      <c r="BG31" s="6">
        <f t="shared" si="36"/>
        <v>26</v>
      </c>
      <c r="BH31" s="6" t="str">
        <f t="shared" si="37"/>
        <v>F</v>
      </c>
      <c r="BI31" s="6" t="str">
        <f t="shared" si="38"/>
        <v>F</v>
      </c>
      <c r="BJ31" s="6"/>
      <c r="BK31" s="6">
        <v>28</v>
      </c>
      <c r="BL31" s="196">
        <v>12</v>
      </c>
      <c r="BM31" s="196">
        <v>12</v>
      </c>
      <c r="BN31" s="196">
        <v>14</v>
      </c>
      <c r="BO31" s="6">
        <f t="shared" si="3"/>
        <v>12</v>
      </c>
      <c r="BP31" s="6">
        <f t="shared" si="39"/>
        <v>12</v>
      </c>
      <c r="BQ31" s="6">
        <f t="shared" si="40"/>
        <v>14</v>
      </c>
      <c r="BR31" s="6">
        <f t="shared" si="41"/>
        <v>38</v>
      </c>
      <c r="BS31" s="6" t="str">
        <f t="shared" si="42"/>
        <v>F</v>
      </c>
      <c r="BT31" s="6" t="str">
        <f t="shared" si="43"/>
        <v>F</v>
      </c>
      <c r="BU31" s="104"/>
      <c r="BV31" t="str">
        <f t="shared" si="44"/>
        <v>জীববিজ্ঞান</v>
      </c>
      <c r="BW31" s="131">
        <v>1</v>
      </c>
      <c r="BX31" s="106">
        <v>28</v>
      </c>
      <c r="BY31" s="107"/>
      <c r="BZ31" s="132" t="str">
        <f t="shared" ref="BZ31:CA31" si="73">IF(BY31="","Abs.",BY31)</f>
        <v>Abs.</v>
      </c>
      <c r="CA31" s="106" t="str">
        <f t="shared" si="73"/>
        <v>Abs.</v>
      </c>
      <c r="CB31" s="106" t="str">
        <f t="shared" si="46"/>
        <v>Abs.</v>
      </c>
      <c r="CC31" s="106" t="str">
        <f t="shared" si="47"/>
        <v>Abs.</v>
      </c>
      <c r="CD31" s="106"/>
    </row>
    <row r="32" spans="1:82" customFormat="1">
      <c r="A32" s="6">
        <v>29</v>
      </c>
      <c r="B32" s="200" t="s">
        <v>148</v>
      </c>
      <c r="C32" s="6">
        <v>29</v>
      </c>
      <c r="D32" s="171">
        <v>11</v>
      </c>
      <c r="E32" s="171">
        <v>38</v>
      </c>
      <c r="F32" s="6">
        <f t="shared" si="6"/>
        <v>11</v>
      </c>
      <c r="G32" s="6">
        <f t="shared" si="7"/>
        <v>38</v>
      </c>
      <c r="H32" s="6">
        <f t="shared" si="8"/>
        <v>49</v>
      </c>
      <c r="I32" s="6" t="str">
        <f t="shared" si="9"/>
        <v>C</v>
      </c>
      <c r="J32" s="6">
        <f t="shared" si="10"/>
        <v>2</v>
      </c>
      <c r="K32" s="104"/>
      <c r="L32" s="6">
        <v>29</v>
      </c>
      <c r="M32" s="172">
        <v>36</v>
      </c>
      <c r="N32" s="113">
        <f t="shared" si="11"/>
        <v>36</v>
      </c>
      <c r="O32" s="6">
        <f t="shared" si="12"/>
        <v>36</v>
      </c>
      <c r="P32" s="6" t="str">
        <f t="shared" si="13"/>
        <v>D</v>
      </c>
      <c r="Q32" s="6">
        <f t="shared" si="14"/>
        <v>1</v>
      </c>
      <c r="R32" s="117"/>
      <c r="S32" s="6">
        <v>29</v>
      </c>
      <c r="T32" s="179">
        <v>15</v>
      </c>
      <c r="U32" s="179">
        <v>6</v>
      </c>
      <c r="V32" s="198"/>
      <c r="W32" s="6">
        <f t="shared" si="15"/>
        <v>15</v>
      </c>
      <c r="X32" s="6">
        <f t="shared" si="16"/>
        <v>6</v>
      </c>
      <c r="Y32" s="6" t="str">
        <f t="shared" si="17"/>
        <v>Abs.</v>
      </c>
      <c r="Z32" s="6" t="str">
        <f t="shared" si="18"/>
        <v>Abs.</v>
      </c>
      <c r="AA32" s="6" t="str">
        <f t="shared" si="19"/>
        <v>Abs.</v>
      </c>
      <c r="AB32" s="6" t="str">
        <f t="shared" si="20"/>
        <v>Abs.</v>
      </c>
      <c r="AC32" s="6"/>
      <c r="AD32" s="6">
        <v>29</v>
      </c>
      <c r="AE32" s="172"/>
      <c r="AF32" s="172"/>
      <c r="AG32" s="172"/>
      <c r="AH32" s="6" t="str">
        <f t="shared" si="21"/>
        <v>Abs.</v>
      </c>
      <c r="AI32" s="6" t="str">
        <f t="shared" si="22"/>
        <v>Abs.</v>
      </c>
      <c r="AJ32" s="6" t="str">
        <f t="shared" si="23"/>
        <v>Abs.</v>
      </c>
      <c r="AK32" s="6" t="str">
        <f t="shared" si="24"/>
        <v>Abs.</v>
      </c>
      <c r="AL32" s="6" t="str">
        <f t="shared" si="25"/>
        <v>Abs.</v>
      </c>
      <c r="AM32" s="6" t="str">
        <f t="shared" si="26"/>
        <v>Abs.</v>
      </c>
      <c r="AN32" s="6"/>
      <c r="AO32" s="6">
        <v>29</v>
      </c>
      <c r="AP32" s="180">
        <v>19</v>
      </c>
      <c r="AQ32" s="180">
        <v>4</v>
      </c>
      <c r="AR32" s="180"/>
      <c r="AS32" s="6">
        <f t="shared" si="27"/>
        <v>19</v>
      </c>
      <c r="AT32" s="6">
        <f t="shared" si="28"/>
        <v>4</v>
      </c>
      <c r="AU32" s="6" t="str">
        <f t="shared" si="29"/>
        <v>Abs.</v>
      </c>
      <c r="AV32" s="6" t="str">
        <f t="shared" si="30"/>
        <v>Abs.</v>
      </c>
      <c r="AW32" s="6" t="str">
        <f t="shared" si="31"/>
        <v>Abs.</v>
      </c>
      <c r="AX32" s="6" t="str">
        <f t="shared" si="32"/>
        <v>Abs.</v>
      </c>
      <c r="AY32" s="6"/>
      <c r="AZ32" s="6">
        <v>29</v>
      </c>
      <c r="BA32" s="186"/>
      <c r="BB32" s="186"/>
      <c r="BC32" s="187"/>
      <c r="BD32" s="127">
        <f t="shared" si="33"/>
        <v>0</v>
      </c>
      <c r="BE32" s="6" t="str">
        <f t="shared" si="34"/>
        <v>Abs.</v>
      </c>
      <c r="BF32" s="6" t="str">
        <f t="shared" si="35"/>
        <v>Abs.</v>
      </c>
      <c r="BG32" s="6" t="str">
        <f t="shared" si="36"/>
        <v>Abs.</v>
      </c>
      <c r="BH32" s="6" t="str">
        <f t="shared" si="37"/>
        <v>Abs.</v>
      </c>
      <c r="BI32" s="6" t="str">
        <f t="shared" si="38"/>
        <v>Abs.</v>
      </c>
      <c r="BJ32" s="6"/>
      <c r="BK32" s="6">
        <v>29</v>
      </c>
      <c r="BL32" s="196">
        <v>12</v>
      </c>
      <c r="BM32" s="196">
        <v>5</v>
      </c>
      <c r="BN32" s="196"/>
      <c r="BO32" s="6">
        <f t="shared" si="3"/>
        <v>12</v>
      </c>
      <c r="BP32" s="6">
        <f t="shared" si="39"/>
        <v>5</v>
      </c>
      <c r="BQ32" s="6" t="str">
        <f t="shared" si="40"/>
        <v>Abs.</v>
      </c>
      <c r="BR32" s="6" t="str">
        <f t="shared" si="41"/>
        <v>Abs.</v>
      </c>
      <c r="BS32" s="6" t="str">
        <f t="shared" si="42"/>
        <v>Abs.</v>
      </c>
      <c r="BT32" s="6" t="str">
        <f t="shared" si="43"/>
        <v>Abs.</v>
      </c>
      <c r="BU32" s="104"/>
      <c r="BV32" t="str">
        <f t="shared" si="44"/>
        <v>গণিত</v>
      </c>
      <c r="BW32" s="131">
        <v>2</v>
      </c>
      <c r="BX32" s="106">
        <v>29</v>
      </c>
      <c r="BY32" s="107"/>
      <c r="BZ32" s="132" t="str">
        <f t="shared" ref="BZ32:CA32" si="74">IF(BY32="","Abs.",BY32)</f>
        <v>Abs.</v>
      </c>
      <c r="CA32" s="106" t="str">
        <f t="shared" si="74"/>
        <v>Abs.</v>
      </c>
      <c r="CB32" s="106" t="str">
        <f t="shared" si="46"/>
        <v>Abs.</v>
      </c>
      <c r="CC32" s="106" t="str">
        <f t="shared" si="47"/>
        <v>Abs.</v>
      </c>
      <c r="CD32" s="106"/>
    </row>
    <row r="33" spans="1:82" customFormat="1">
      <c r="A33" s="6">
        <v>30</v>
      </c>
      <c r="B33" s="200" t="s">
        <v>149</v>
      </c>
      <c r="C33" s="6">
        <v>30</v>
      </c>
      <c r="D33" s="171">
        <v>14</v>
      </c>
      <c r="E33" s="171">
        <v>36</v>
      </c>
      <c r="F33" s="6">
        <f t="shared" si="6"/>
        <v>14</v>
      </c>
      <c r="G33" s="6">
        <f t="shared" si="7"/>
        <v>36</v>
      </c>
      <c r="H33" s="6">
        <f t="shared" si="8"/>
        <v>50</v>
      </c>
      <c r="I33" s="6" t="str">
        <f t="shared" si="9"/>
        <v>B</v>
      </c>
      <c r="J33" s="6">
        <f t="shared" si="10"/>
        <v>3</v>
      </c>
      <c r="K33" s="104"/>
      <c r="L33" s="6">
        <v>30</v>
      </c>
      <c r="M33" s="172">
        <v>51</v>
      </c>
      <c r="N33" s="113">
        <f t="shared" si="11"/>
        <v>51</v>
      </c>
      <c r="O33" s="6">
        <f t="shared" si="12"/>
        <v>51</v>
      </c>
      <c r="P33" s="6" t="str">
        <f t="shared" si="13"/>
        <v>B</v>
      </c>
      <c r="Q33" s="6">
        <f t="shared" si="14"/>
        <v>3</v>
      </c>
      <c r="R33" s="117"/>
      <c r="S33" s="6">
        <v>30</v>
      </c>
      <c r="T33" s="179">
        <v>17</v>
      </c>
      <c r="U33" s="180">
        <v>9</v>
      </c>
      <c r="V33" s="198"/>
      <c r="W33" s="6">
        <f t="shared" si="15"/>
        <v>17</v>
      </c>
      <c r="X33" s="6">
        <f t="shared" si="16"/>
        <v>9</v>
      </c>
      <c r="Y33" s="6" t="str">
        <f t="shared" si="17"/>
        <v>Abs.</v>
      </c>
      <c r="Z33" s="6" t="str">
        <f t="shared" si="18"/>
        <v>Abs.</v>
      </c>
      <c r="AA33" s="6" t="str">
        <f t="shared" si="19"/>
        <v>Abs.</v>
      </c>
      <c r="AB33" s="6" t="str">
        <f t="shared" si="20"/>
        <v>Abs.</v>
      </c>
      <c r="AC33" s="6"/>
      <c r="AD33" s="6">
        <v>30</v>
      </c>
      <c r="AE33" s="172">
        <v>10</v>
      </c>
      <c r="AF33" s="172">
        <v>0</v>
      </c>
      <c r="AG33" s="172"/>
      <c r="AH33" s="6">
        <f t="shared" si="21"/>
        <v>10</v>
      </c>
      <c r="AI33" s="6">
        <f t="shared" si="22"/>
        <v>0</v>
      </c>
      <c r="AJ33" s="6" t="str">
        <f t="shared" si="23"/>
        <v>Abs.</v>
      </c>
      <c r="AK33" s="6" t="str">
        <f t="shared" si="24"/>
        <v>Abs.</v>
      </c>
      <c r="AL33" s="6" t="str">
        <f t="shared" si="25"/>
        <v>Abs.</v>
      </c>
      <c r="AM33" s="6" t="str">
        <f t="shared" si="26"/>
        <v>Abs.</v>
      </c>
      <c r="AN33" s="6"/>
      <c r="AO33" s="6">
        <v>30</v>
      </c>
      <c r="AP33" s="125">
        <v>19</v>
      </c>
      <c r="AQ33" s="125">
        <v>7</v>
      </c>
      <c r="AR33" s="125"/>
      <c r="AS33" s="6">
        <f t="shared" si="27"/>
        <v>19</v>
      </c>
      <c r="AT33" s="6">
        <f t="shared" si="28"/>
        <v>7</v>
      </c>
      <c r="AU33" s="6" t="str">
        <f t="shared" si="29"/>
        <v>Abs.</v>
      </c>
      <c r="AV33" s="6" t="str">
        <f t="shared" si="30"/>
        <v>Abs.</v>
      </c>
      <c r="AW33" s="6" t="str">
        <f t="shared" si="31"/>
        <v>Abs.</v>
      </c>
      <c r="AX33" s="6" t="str">
        <f t="shared" si="32"/>
        <v>Abs.</v>
      </c>
      <c r="AY33" s="6"/>
      <c r="AZ33" s="6">
        <v>30</v>
      </c>
      <c r="BA33" s="185">
        <v>12</v>
      </c>
      <c r="BB33" s="185">
        <v>7</v>
      </c>
      <c r="BC33" s="187"/>
      <c r="BD33" s="127">
        <f t="shared" si="33"/>
        <v>12</v>
      </c>
      <c r="BE33" s="6">
        <f t="shared" si="34"/>
        <v>7</v>
      </c>
      <c r="BF33" s="6" t="str">
        <f t="shared" si="35"/>
        <v>Abs.</v>
      </c>
      <c r="BG33" s="6" t="str">
        <f t="shared" si="36"/>
        <v>Abs.</v>
      </c>
      <c r="BH33" s="6" t="str">
        <f t="shared" si="37"/>
        <v>Abs.</v>
      </c>
      <c r="BI33" s="6" t="str">
        <f t="shared" si="38"/>
        <v>Abs.</v>
      </c>
      <c r="BJ33" s="6"/>
      <c r="BK33" s="6">
        <v>30</v>
      </c>
      <c r="BL33" s="196">
        <v>11</v>
      </c>
      <c r="BM33" s="196">
        <v>2</v>
      </c>
      <c r="BN33" s="196"/>
      <c r="BO33" s="6">
        <f t="shared" si="3"/>
        <v>11</v>
      </c>
      <c r="BP33" s="6">
        <f t="shared" si="39"/>
        <v>2</v>
      </c>
      <c r="BQ33" s="6" t="str">
        <f t="shared" si="40"/>
        <v>Abs.</v>
      </c>
      <c r="BR33" s="6" t="str">
        <f t="shared" si="41"/>
        <v>Abs.</v>
      </c>
      <c r="BS33" s="6" t="str">
        <f t="shared" si="42"/>
        <v>Abs.</v>
      </c>
      <c r="BT33" s="6" t="str">
        <f t="shared" si="43"/>
        <v>Abs.</v>
      </c>
      <c r="BU33" s="104"/>
      <c r="BV33" t="str">
        <f t="shared" si="44"/>
        <v>জীববিজ্ঞান</v>
      </c>
      <c r="BW33" s="131">
        <v>1</v>
      </c>
      <c r="BX33" s="106">
        <v>30</v>
      </c>
      <c r="BY33" s="107"/>
      <c r="BZ33" s="132" t="str">
        <f t="shared" ref="BZ33:CA33" si="75">IF(BY33="","Abs.",BY33)</f>
        <v>Abs.</v>
      </c>
      <c r="CA33" s="106" t="str">
        <f t="shared" si="75"/>
        <v>Abs.</v>
      </c>
      <c r="CB33" s="106" t="str">
        <f t="shared" si="46"/>
        <v>Abs.</v>
      </c>
      <c r="CC33" s="106" t="str">
        <f t="shared" si="47"/>
        <v>Abs.</v>
      </c>
      <c r="CD33" s="106"/>
    </row>
    <row r="34" spans="1:82" customFormat="1">
      <c r="A34" s="6">
        <v>31</v>
      </c>
      <c r="B34" s="200" t="s">
        <v>150</v>
      </c>
      <c r="C34" s="6">
        <v>31</v>
      </c>
      <c r="D34" s="171">
        <v>13</v>
      </c>
      <c r="E34" s="171">
        <v>41</v>
      </c>
      <c r="F34" s="6">
        <f t="shared" si="6"/>
        <v>13</v>
      </c>
      <c r="G34" s="6">
        <f t="shared" si="7"/>
        <v>41</v>
      </c>
      <c r="H34" s="6">
        <f t="shared" si="8"/>
        <v>54</v>
      </c>
      <c r="I34" s="6" t="str">
        <f t="shared" si="9"/>
        <v>B</v>
      </c>
      <c r="J34" s="6">
        <f t="shared" si="10"/>
        <v>3</v>
      </c>
      <c r="K34" s="104"/>
      <c r="L34" s="6">
        <v>31</v>
      </c>
      <c r="M34" s="172">
        <v>39</v>
      </c>
      <c r="N34" s="113">
        <f t="shared" si="11"/>
        <v>39</v>
      </c>
      <c r="O34" s="6">
        <f t="shared" si="12"/>
        <v>39</v>
      </c>
      <c r="P34" s="6" t="str">
        <f t="shared" si="13"/>
        <v>D</v>
      </c>
      <c r="Q34" s="6">
        <f t="shared" si="14"/>
        <v>1</v>
      </c>
      <c r="R34" s="117"/>
      <c r="S34" s="6">
        <v>31</v>
      </c>
      <c r="T34" s="179">
        <v>14</v>
      </c>
      <c r="U34" s="179">
        <v>9</v>
      </c>
      <c r="V34" s="199">
        <v>21</v>
      </c>
      <c r="W34" s="6">
        <f t="shared" si="15"/>
        <v>14</v>
      </c>
      <c r="X34" s="6">
        <f t="shared" si="16"/>
        <v>9</v>
      </c>
      <c r="Y34" s="6">
        <f t="shared" si="17"/>
        <v>21</v>
      </c>
      <c r="Z34" s="6">
        <f t="shared" si="18"/>
        <v>44</v>
      </c>
      <c r="AA34" s="6" t="str">
        <f t="shared" si="19"/>
        <v>F</v>
      </c>
      <c r="AB34" s="6" t="str">
        <f t="shared" si="20"/>
        <v>F</v>
      </c>
      <c r="AC34" s="6"/>
      <c r="AD34" s="6">
        <v>31</v>
      </c>
      <c r="AE34" s="172">
        <v>8</v>
      </c>
      <c r="AF34" s="172">
        <v>4</v>
      </c>
      <c r="AG34" s="172">
        <v>17</v>
      </c>
      <c r="AH34" s="6">
        <f t="shared" si="21"/>
        <v>8</v>
      </c>
      <c r="AI34" s="6">
        <f t="shared" si="22"/>
        <v>4</v>
      </c>
      <c r="AJ34" s="6">
        <f t="shared" si="23"/>
        <v>17</v>
      </c>
      <c r="AK34" s="6">
        <f t="shared" si="24"/>
        <v>29</v>
      </c>
      <c r="AL34" s="6" t="str">
        <f t="shared" si="25"/>
        <v>F</v>
      </c>
      <c r="AM34" s="6" t="str">
        <f t="shared" si="26"/>
        <v>F</v>
      </c>
      <c r="AN34" s="6"/>
      <c r="AO34" s="6">
        <v>31</v>
      </c>
      <c r="AP34" s="180">
        <v>18</v>
      </c>
      <c r="AQ34" s="180">
        <v>13</v>
      </c>
      <c r="AR34" s="180">
        <v>12</v>
      </c>
      <c r="AS34" s="6">
        <f t="shared" si="27"/>
        <v>18</v>
      </c>
      <c r="AT34" s="6">
        <f t="shared" si="28"/>
        <v>13</v>
      </c>
      <c r="AU34" s="6">
        <f t="shared" si="29"/>
        <v>12</v>
      </c>
      <c r="AV34" s="6">
        <f t="shared" si="30"/>
        <v>43</v>
      </c>
      <c r="AW34" s="6" t="str">
        <f t="shared" si="31"/>
        <v>F</v>
      </c>
      <c r="AX34" s="6" t="str">
        <f t="shared" si="32"/>
        <v>F</v>
      </c>
      <c r="AY34" s="6"/>
      <c r="AZ34" s="6">
        <v>31</v>
      </c>
      <c r="BA34" s="185">
        <v>12</v>
      </c>
      <c r="BB34" s="185">
        <v>10</v>
      </c>
      <c r="BC34">
        <v>15</v>
      </c>
      <c r="BD34" s="127">
        <f t="shared" si="33"/>
        <v>12</v>
      </c>
      <c r="BE34" s="6">
        <f t="shared" si="34"/>
        <v>10</v>
      </c>
      <c r="BF34" s="6">
        <f t="shared" si="35"/>
        <v>15</v>
      </c>
      <c r="BG34" s="6">
        <f t="shared" si="36"/>
        <v>37</v>
      </c>
      <c r="BH34" s="6" t="str">
        <f t="shared" si="37"/>
        <v>F</v>
      </c>
      <c r="BI34" s="6" t="str">
        <f t="shared" si="38"/>
        <v>F</v>
      </c>
      <c r="BJ34" s="6"/>
      <c r="BK34" s="6">
        <v>31</v>
      </c>
      <c r="BL34" s="196">
        <v>8</v>
      </c>
      <c r="BM34" s="196">
        <v>18</v>
      </c>
      <c r="BN34" s="196">
        <v>15</v>
      </c>
      <c r="BO34" s="6">
        <f t="shared" si="3"/>
        <v>8</v>
      </c>
      <c r="BP34" s="6">
        <f t="shared" si="39"/>
        <v>18</v>
      </c>
      <c r="BQ34" s="6">
        <f t="shared" si="40"/>
        <v>15</v>
      </c>
      <c r="BR34" s="6">
        <f t="shared" si="41"/>
        <v>41</v>
      </c>
      <c r="BS34" s="6" t="str">
        <f t="shared" si="42"/>
        <v>C</v>
      </c>
      <c r="BT34" s="6">
        <f t="shared" si="43"/>
        <v>2</v>
      </c>
      <c r="BU34" s="104"/>
      <c r="BV34" t="str">
        <f t="shared" si="44"/>
        <v>গণিত</v>
      </c>
      <c r="BW34" s="131">
        <v>2</v>
      </c>
      <c r="BX34" s="106">
        <v>31</v>
      </c>
      <c r="BY34" s="107"/>
      <c r="BZ34" s="132" t="str">
        <f t="shared" ref="BZ34:CA34" si="76">IF(BY34="","Abs.",BY34)</f>
        <v>Abs.</v>
      </c>
      <c r="CA34" s="106" t="str">
        <f t="shared" si="76"/>
        <v>Abs.</v>
      </c>
      <c r="CB34" s="106" t="str">
        <f t="shared" si="46"/>
        <v>Abs.</v>
      </c>
      <c r="CC34" s="106" t="str">
        <f t="shared" si="47"/>
        <v>Abs.</v>
      </c>
      <c r="CD34" s="106"/>
    </row>
    <row r="35" spans="1:82" customFormat="1">
      <c r="A35" s="6">
        <v>32</v>
      </c>
      <c r="B35" s="200" t="s">
        <v>151</v>
      </c>
      <c r="C35" s="6">
        <v>32</v>
      </c>
      <c r="D35" s="171">
        <v>14</v>
      </c>
      <c r="E35" s="171">
        <v>33</v>
      </c>
      <c r="F35" s="6">
        <f t="shared" si="6"/>
        <v>14</v>
      </c>
      <c r="G35" s="6">
        <f t="shared" si="7"/>
        <v>33</v>
      </c>
      <c r="H35" s="6">
        <f t="shared" si="8"/>
        <v>47</v>
      </c>
      <c r="I35" s="6" t="str">
        <f t="shared" si="9"/>
        <v>C</v>
      </c>
      <c r="J35" s="6">
        <f t="shared" si="10"/>
        <v>2</v>
      </c>
      <c r="K35" s="104"/>
      <c r="L35" s="6">
        <v>32</v>
      </c>
      <c r="M35" s="172">
        <v>29</v>
      </c>
      <c r="N35" s="113">
        <f t="shared" si="11"/>
        <v>29</v>
      </c>
      <c r="O35" s="6">
        <f t="shared" si="12"/>
        <v>29</v>
      </c>
      <c r="P35" s="6" t="str">
        <f t="shared" si="13"/>
        <v>F</v>
      </c>
      <c r="Q35" s="6" t="str">
        <f t="shared" si="14"/>
        <v>F</v>
      </c>
      <c r="R35" s="117"/>
      <c r="S35" s="6">
        <v>32</v>
      </c>
      <c r="T35" s="179">
        <v>5</v>
      </c>
      <c r="U35" s="179">
        <v>5</v>
      </c>
      <c r="V35" s="198"/>
      <c r="W35" s="6">
        <f t="shared" si="15"/>
        <v>5</v>
      </c>
      <c r="X35" s="6">
        <f t="shared" si="16"/>
        <v>5</v>
      </c>
      <c r="Y35" s="6" t="str">
        <f t="shared" si="17"/>
        <v>Abs.</v>
      </c>
      <c r="Z35" s="6" t="str">
        <f t="shared" si="18"/>
        <v>Abs.</v>
      </c>
      <c r="AA35" s="6" t="str">
        <f t="shared" si="19"/>
        <v>Abs.</v>
      </c>
      <c r="AB35" s="6" t="str">
        <f t="shared" si="20"/>
        <v>Abs.</v>
      </c>
      <c r="AC35" s="6"/>
      <c r="AD35" s="6">
        <v>32</v>
      </c>
      <c r="AE35" s="172">
        <v>11</v>
      </c>
      <c r="AF35" s="172">
        <v>3</v>
      </c>
      <c r="AG35" s="172"/>
      <c r="AH35" s="6">
        <f t="shared" si="21"/>
        <v>11</v>
      </c>
      <c r="AI35" s="6">
        <f t="shared" si="22"/>
        <v>3</v>
      </c>
      <c r="AJ35" s="6" t="str">
        <f t="shared" si="23"/>
        <v>Abs.</v>
      </c>
      <c r="AK35" s="6" t="str">
        <f t="shared" si="24"/>
        <v>Abs.</v>
      </c>
      <c r="AL35" s="6" t="str">
        <f t="shared" si="25"/>
        <v>Abs.</v>
      </c>
      <c r="AM35" s="6" t="str">
        <f t="shared" si="26"/>
        <v>Abs.</v>
      </c>
      <c r="AN35" s="6"/>
      <c r="AO35" s="6">
        <v>32</v>
      </c>
      <c r="AP35" s="125">
        <v>16</v>
      </c>
      <c r="AQ35" s="125">
        <v>8</v>
      </c>
      <c r="AR35" s="125"/>
      <c r="AS35" s="6">
        <f t="shared" si="27"/>
        <v>16</v>
      </c>
      <c r="AT35" s="6">
        <f t="shared" si="28"/>
        <v>8</v>
      </c>
      <c r="AU35" s="6" t="str">
        <f t="shared" si="29"/>
        <v>Abs.</v>
      </c>
      <c r="AV35" s="6" t="str">
        <f t="shared" si="30"/>
        <v>Abs.</v>
      </c>
      <c r="AW35" s="6" t="str">
        <f t="shared" si="31"/>
        <v>Abs.</v>
      </c>
      <c r="AX35" s="6" t="str">
        <f t="shared" si="32"/>
        <v>Abs.</v>
      </c>
      <c r="AY35" s="6"/>
      <c r="AZ35" s="6">
        <v>32</v>
      </c>
      <c r="BA35" s="185">
        <v>9</v>
      </c>
      <c r="BB35" s="185">
        <v>5</v>
      </c>
      <c r="BC35" s="187"/>
      <c r="BD35" s="127">
        <f t="shared" si="33"/>
        <v>9</v>
      </c>
      <c r="BE35" s="6">
        <f t="shared" si="34"/>
        <v>5</v>
      </c>
      <c r="BF35" s="6" t="str">
        <f t="shared" si="35"/>
        <v>Abs.</v>
      </c>
      <c r="BG35" s="6" t="str">
        <f t="shared" si="36"/>
        <v>Abs.</v>
      </c>
      <c r="BH35" s="6" t="str">
        <f t="shared" si="37"/>
        <v>Abs.</v>
      </c>
      <c r="BI35" s="6" t="str">
        <f t="shared" si="38"/>
        <v>Abs.</v>
      </c>
      <c r="BJ35" s="6"/>
      <c r="BK35" s="6">
        <v>32</v>
      </c>
      <c r="BL35" s="196">
        <v>1</v>
      </c>
      <c r="BM35" s="196">
        <v>13</v>
      </c>
      <c r="BN35" s="196"/>
      <c r="BO35" s="6">
        <f t="shared" si="3"/>
        <v>1</v>
      </c>
      <c r="BP35" s="6">
        <f t="shared" si="39"/>
        <v>13</v>
      </c>
      <c r="BQ35" s="6" t="str">
        <f t="shared" si="40"/>
        <v>Abs.</v>
      </c>
      <c r="BR35" s="6" t="str">
        <f t="shared" si="41"/>
        <v>Abs.</v>
      </c>
      <c r="BS35" s="6" t="str">
        <f t="shared" si="42"/>
        <v>Abs.</v>
      </c>
      <c r="BT35" s="6" t="str">
        <f t="shared" si="43"/>
        <v>Abs.</v>
      </c>
      <c r="BU35" s="104"/>
      <c r="BV35" t="str">
        <f t="shared" si="44"/>
        <v>গণিত</v>
      </c>
      <c r="BW35" s="131">
        <v>2</v>
      </c>
      <c r="BX35" s="106">
        <v>32</v>
      </c>
      <c r="BY35" s="107"/>
      <c r="BZ35" s="132" t="str">
        <f t="shared" ref="BZ35:CA35" si="77">IF(BY35="","Abs.",BY35)</f>
        <v>Abs.</v>
      </c>
      <c r="CA35" s="106" t="str">
        <f t="shared" si="77"/>
        <v>Abs.</v>
      </c>
      <c r="CB35" s="106" t="str">
        <f t="shared" si="46"/>
        <v>Abs.</v>
      </c>
      <c r="CC35" s="106" t="str">
        <f t="shared" si="47"/>
        <v>Abs.</v>
      </c>
      <c r="CD35" s="106"/>
    </row>
    <row r="36" spans="1:82" customFormat="1">
      <c r="A36" s="6">
        <v>33</v>
      </c>
      <c r="B36" s="200" t="s">
        <v>152</v>
      </c>
      <c r="C36" s="6">
        <v>33</v>
      </c>
      <c r="D36" s="171">
        <v>16</v>
      </c>
      <c r="E36" s="171">
        <v>60</v>
      </c>
      <c r="F36" s="6">
        <f t="shared" si="6"/>
        <v>16</v>
      </c>
      <c r="G36" s="6">
        <f t="shared" si="7"/>
        <v>60</v>
      </c>
      <c r="H36" s="6">
        <f t="shared" si="8"/>
        <v>76</v>
      </c>
      <c r="I36" s="6" t="str">
        <f t="shared" si="9"/>
        <v>A</v>
      </c>
      <c r="J36" s="6">
        <f t="shared" si="10"/>
        <v>4</v>
      </c>
      <c r="K36" s="104"/>
      <c r="L36" s="6">
        <v>33</v>
      </c>
      <c r="M36" s="172">
        <v>67</v>
      </c>
      <c r="N36" s="113">
        <f t="shared" si="11"/>
        <v>67</v>
      </c>
      <c r="O36" s="6">
        <f t="shared" si="12"/>
        <v>67</v>
      </c>
      <c r="P36" s="6" t="str">
        <f t="shared" si="13"/>
        <v>A-</v>
      </c>
      <c r="Q36" s="6">
        <f t="shared" si="14"/>
        <v>3.5</v>
      </c>
      <c r="R36" s="117"/>
      <c r="S36" s="6">
        <v>33</v>
      </c>
      <c r="T36" s="179">
        <v>14</v>
      </c>
      <c r="U36" s="180">
        <v>23</v>
      </c>
      <c r="V36" s="199">
        <v>22</v>
      </c>
      <c r="W36" s="6">
        <f t="shared" si="15"/>
        <v>14</v>
      </c>
      <c r="X36" s="6">
        <f t="shared" si="16"/>
        <v>23</v>
      </c>
      <c r="Y36" s="6">
        <f t="shared" si="17"/>
        <v>22</v>
      </c>
      <c r="Z36" s="6">
        <f t="shared" si="18"/>
        <v>59</v>
      </c>
      <c r="AA36" s="6" t="str">
        <f t="shared" si="19"/>
        <v>B</v>
      </c>
      <c r="AB36" s="6">
        <f t="shared" si="20"/>
        <v>3</v>
      </c>
      <c r="AC36" s="6"/>
      <c r="AD36" s="6">
        <v>33</v>
      </c>
      <c r="AE36" s="172">
        <v>9</v>
      </c>
      <c r="AF36" s="172">
        <v>20</v>
      </c>
      <c r="AG36" s="172">
        <v>22</v>
      </c>
      <c r="AH36" s="6">
        <f t="shared" si="21"/>
        <v>9</v>
      </c>
      <c r="AI36" s="6">
        <f t="shared" si="22"/>
        <v>20</v>
      </c>
      <c r="AJ36" s="6">
        <f t="shared" si="23"/>
        <v>22</v>
      </c>
      <c r="AK36" s="6">
        <f t="shared" si="24"/>
        <v>51</v>
      </c>
      <c r="AL36" s="6" t="str">
        <f t="shared" si="25"/>
        <v>B</v>
      </c>
      <c r="AM36" s="6">
        <f t="shared" si="26"/>
        <v>3</v>
      </c>
      <c r="AN36" s="6"/>
      <c r="AO36" s="6">
        <v>33</v>
      </c>
      <c r="AP36" s="180">
        <v>18</v>
      </c>
      <c r="AQ36" s="180">
        <v>28</v>
      </c>
      <c r="AR36" s="180">
        <v>15</v>
      </c>
      <c r="AS36" s="6">
        <f t="shared" si="27"/>
        <v>18</v>
      </c>
      <c r="AT36" s="6">
        <f t="shared" si="28"/>
        <v>28</v>
      </c>
      <c r="AU36" s="6">
        <f t="shared" si="29"/>
        <v>15</v>
      </c>
      <c r="AV36" s="6">
        <f t="shared" si="30"/>
        <v>61</v>
      </c>
      <c r="AW36" s="6" t="str">
        <f t="shared" si="31"/>
        <v>A-</v>
      </c>
      <c r="AX36" s="6">
        <f t="shared" si="32"/>
        <v>3.5</v>
      </c>
      <c r="AY36" s="6"/>
      <c r="AZ36" s="6">
        <v>33</v>
      </c>
      <c r="BA36" s="185">
        <v>17</v>
      </c>
      <c r="BB36" s="185">
        <v>13</v>
      </c>
      <c r="BC36">
        <v>16</v>
      </c>
      <c r="BD36" s="127">
        <f t="shared" si="33"/>
        <v>17</v>
      </c>
      <c r="BE36" s="6">
        <f t="shared" si="34"/>
        <v>13</v>
      </c>
      <c r="BF36" s="6">
        <f t="shared" si="35"/>
        <v>16</v>
      </c>
      <c r="BG36" s="6">
        <f t="shared" si="36"/>
        <v>46</v>
      </c>
      <c r="BH36" s="6" t="str">
        <f t="shared" si="37"/>
        <v>F</v>
      </c>
      <c r="BI36" s="6" t="str">
        <f t="shared" si="38"/>
        <v>F</v>
      </c>
      <c r="BJ36" s="6"/>
      <c r="BK36" s="6">
        <v>33</v>
      </c>
      <c r="BL36" s="196">
        <v>11</v>
      </c>
      <c r="BM36" s="196">
        <v>17</v>
      </c>
      <c r="BN36" s="196">
        <v>16</v>
      </c>
      <c r="BO36" s="6">
        <f t="shared" si="3"/>
        <v>11</v>
      </c>
      <c r="BP36" s="6">
        <f t="shared" si="39"/>
        <v>17</v>
      </c>
      <c r="BQ36" s="6">
        <f t="shared" si="40"/>
        <v>16</v>
      </c>
      <c r="BR36" s="6">
        <f t="shared" si="41"/>
        <v>44</v>
      </c>
      <c r="BS36" s="6" t="str">
        <f t="shared" si="42"/>
        <v>C</v>
      </c>
      <c r="BT36" s="6">
        <f t="shared" si="43"/>
        <v>2</v>
      </c>
      <c r="BU36" s="104"/>
      <c r="BV36" t="str">
        <f t="shared" si="44"/>
        <v>গণিত</v>
      </c>
      <c r="BW36" s="131">
        <v>2</v>
      </c>
      <c r="BX36" s="106">
        <v>33</v>
      </c>
      <c r="BY36" s="107"/>
      <c r="BZ36" s="132" t="str">
        <f t="shared" ref="BZ36:CA36" si="78">IF(BY36="","Abs.",BY36)</f>
        <v>Abs.</v>
      </c>
      <c r="CA36" s="106" t="str">
        <f t="shared" si="78"/>
        <v>Abs.</v>
      </c>
      <c r="CB36" s="106" t="str">
        <f t="shared" si="46"/>
        <v>Abs.</v>
      </c>
      <c r="CC36" s="106" t="str">
        <f t="shared" si="47"/>
        <v>Abs.</v>
      </c>
      <c r="CD36" s="106"/>
    </row>
    <row r="37" spans="1:82" customFormat="1">
      <c r="A37" s="6">
        <v>34</v>
      </c>
      <c r="B37" s="200" t="s">
        <v>153</v>
      </c>
      <c r="C37" s="6">
        <v>34</v>
      </c>
      <c r="D37" s="171">
        <v>13</v>
      </c>
      <c r="E37" s="171">
        <v>57</v>
      </c>
      <c r="F37" s="6">
        <f t="shared" si="6"/>
        <v>13</v>
      </c>
      <c r="G37" s="6">
        <f t="shared" si="7"/>
        <v>57</v>
      </c>
      <c r="H37" s="6">
        <f t="shared" si="8"/>
        <v>70</v>
      </c>
      <c r="I37" s="6" t="str">
        <f t="shared" si="9"/>
        <v>A</v>
      </c>
      <c r="J37" s="6">
        <f t="shared" si="10"/>
        <v>4</v>
      </c>
      <c r="K37" s="104"/>
      <c r="L37" s="6">
        <v>34</v>
      </c>
      <c r="M37" s="172">
        <v>64</v>
      </c>
      <c r="N37" s="113">
        <f t="shared" si="11"/>
        <v>64</v>
      </c>
      <c r="O37" s="6">
        <f t="shared" si="12"/>
        <v>64</v>
      </c>
      <c r="P37" s="6" t="str">
        <f t="shared" si="13"/>
        <v>A-</v>
      </c>
      <c r="Q37" s="6">
        <f t="shared" si="14"/>
        <v>3.5</v>
      </c>
      <c r="R37" s="117"/>
      <c r="S37" s="6">
        <v>34</v>
      </c>
      <c r="T37" s="179">
        <v>13</v>
      </c>
      <c r="U37" s="180">
        <v>17</v>
      </c>
      <c r="V37" s="199">
        <v>21</v>
      </c>
      <c r="W37" s="6">
        <f t="shared" si="15"/>
        <v>13</v>
      </c>
      <c r="X37" s="6">
        <f t="shared" si="16"/>
        <v>17</v>
      </c>
      <c r="Y37" s="6">
        <f t="shared" si="17"/>
        <v>21</v>
      </c>
      <c r="Z37" s="6">
        <f t="shared" si="18"/>
        <v>51</v>
      </c>
      <c r="AA37" s="6" t="str">
        <f t="shared" si="19"/>
        <v>B</v>
      </c>
      <c r="AB37" s="6">
        <f t="shared" si="20"/>
        <v>3</v>
      </c>
      <c r="AC37" s="6"/>
      <c r="AD37" s="6">
        <v>34</v>
      </c>
      <c r="AE37" s="172">
        <v>9</v>
      </c>
      <c r="AF37" s="172">
        <v>18</v>
      </c>
      <c r="AG37" s="172">
        <v>22</v>
      </c>
      <c r="AH37" s="6">
        <f t="shared" si="21"/>
        <v>9</v>
      </c>
      <c r="AI37" s="6">
        <f t="shared" si="22"/>
        <v>18</v>
      </c>
      <c r="AJ37" s="6">
        <f t="shared" si="23"/>
        <v>22</v>
      </c>
      <c r="AK37" s="6">
        <f t="shared" si="24"/>
        <v>49</v>
      </c>
      <c r="AL37" s="6" t="str">
        <f t="shared" si="25"/>
        <v>C</v>
      </c>
      <c r="AM37" s="6">
        <f t="shared" si="26"/>
        <v>2</v>
      </c>
      <c r="AN37" s="6"/>
      <c r="AO37" s="6">
        <v>34</v>
      </c>
      <c r="AP37" s="180">
        <v>16</v>
      </c>
      <c r="AQ37" s="180">
        <v>17</v>
      </c>
      <c r="AR37" s="180">
        <v>11</v>
      </c>
      <c r="AS37" s="6">
        <f t="shared" si="27"/>
        <v>16</v>
      </c>
      <c r="AT37" s="6">
        <f t="shared" si="28"/>
        <v>17</v>
      </c>
      <c r="AU37" s="6">
        <f t="shared" si="29"/>
        <v>11</v>
      </c>
      <c r="AV37" s="6">
        <f t="shared" si="30"/>
        <v>44</v>
      </c>
      <c r="AW37" s="6" t="str">
        <f t="shared" si="31"/>
        <v>C</v>
      </c>
      <c r="AX37" s="6">
        <f t="shared" si="32"/>
        <v>2</v>
      </c>
      <c r="AY37" s="6"/>
      <c r="AZ37" s="6">
        <v>34</v>
      </c>
      <c r="BA37" s="185">
        <v>13</v>
      </c>
      <c r="BB37" s="185">
        <v>17</v>
      </c>
      <c r="BC37">
        <v>18</v>
      </c>
      <c r="BD37" s="127">
        <f t="shared" si="33"/>
        <v>13</v>
      </c>
      <c r="BE37" s="6">
        <f t="shared" si="34"/>
        <v>17</v>
      </c>
      <c r="BF37" s="6">
        <f t="shared" si="35"/>
        <v>18</v>
      </c>
      <c r="BG37" s="6">
        <f t="shared" si="36"/>
        <v>48</v>
      </c>
      <c r="BH37" s="6" t="str">
        <f t="shared" si="37"/>
        <v>C</v>
      </c>
      <c r="BI37" s="6">
        <f t="shared" si="38"/>
        <v>2</v>
      </c>
      <c r="BJ37" s="6"/>
      <c r="BK37" s="6">
        <v>34</v>
      </c>
      <c r="BL37" s="196">
        <v>12</v>
      </c>
      <c r="BM37" s="196">
        <v>22</v>
      </c>
      <c r="BN37" s="196">
        <v>15</v>
      </c>
      <c r="BO37" s="6">
        <f t="shared" si="3"/>
        <v>12</v>
      </c>
      <c r="BP37" s="6">
        <f t="shared" si="39"/>
        <v>22</v>
      </c>
      <c r="BQ37" s="6">
        <f t="shared" si="40"/>
        <v>15</v>
      </c>
      <c r="BR37" s="6">
        <f t="shared" si="41"/>
        <v>49</v>
      </c>
      <c r="BS37" s="6" t="str">
        <f t="shared" si="42"/>
        <v>C</v>
      </c>
      <c r="BT37" s="6">
        <f t="shared" si="43"/>
        <v>2</v>
      </c>
      <c r="BU37" s="104"/>
      <c r="BV37" t="str">
        <f t="shared" si="44"/>
        <v>গণিত</v>
      </c>
      <c r="BW37" s="131">
        <v>2</v>
      </c>
      <c r="BX37" s="106">
        <v>34</v>
      </c>
      <c r="BY37" s="107"/>
      <c r="BZ37" s="132" t="str">
        <f t="shared" ref="BZ37:CA37" si="79">IF(BY37="","Abs.",BY37)</f>
        <v>Abs.</v>
      </c>
      <c r="CA37" s="106" t="str">
        <f t="shared" si="79"/>
        <v>Abs.</v>
      </c>
      <c r="CB37" s="106" t="str">
        <f t="shared" si="46"/>
        <v>Abs.</v>
      </c>
      <c r="CC37" s="106" t="str">
        <f t="shared" si="47"/>
        <v>Abs.</v>
      </c>
      <c r="CD37" s="106"/>
    </row>
    <row r="38" spans="1:82" customFormat="1">
      <c r="A38" s="6">
        <v>35</v>
      </c>
      <c r="B38" s="200" t="s">
        <v>154</v>
      </c>
      <c r="C38" s="6">
        <v>35</v>
      </c>
      <c r="D38" s="171">
        <v>13</v>
      </c>
      <c r="E38" s="171">
        <v>44</v>
      </c>
      <c r="F38" s="6">
        <f t="shared" si="6"/>
        <v>13</v>
      </c>
      <c r="G38" s="6">
        <f t="shared" si="7"/>
        <v>44</v>
      </c>
      <c r="H38" s="6">
        <f t="shared" si="8"/>
        <v>57</v>
      </c>
      <c r="I38" s="6" t="str">
        <f t="shared" si="9"/>
        <v>B</v>
      </c>
      <c r="J38" s="6">
        <f t="shared" si="10"/>
        <v>3</v>
      </c>
      <c r="K38" s="104"/>
      <c r="L38" s="6">
        <v>35</v>
      </c>
      <c r="M38" s="172">
        <v>59</v>
      </c>
      <c r="N38" s="113">
        <f t="shared" si="11"/>
        <v>59</v>
      </c>
      <c r="O38" s="6">
        <f t="shared" si="12"/>
        <v>59</v>
      </c>
      <c r="P38" s="6" t="str">
        <f t="shared" si="13"/>
        <v>B</v>
      </c>
      <c r="Q38" s="6">
        <f t="shared" si="14"/>
        <v>3</v>
      </c>
      <c r="R38" s="117"/>
      <c r="S38" s="6">
        <v>35</v>
      </c>
      <c r="T38" s="179">
        <v>12</v>
      </c>
      <c r="U38" s="179">
        <v>11</v>
      </c>
      <c r="V38" s="199">
        <v>20</v>
      </c>
      <c r="W38" s="6">
        <f t="shared" si="15"/>
        <v>12</v>
      </c>
      <c r="X38" s="6">
        <f t="shared" si="16"/>
        <v>11</v>
      </c>
      <c r="Y38" s="6">
        <f t="shared" si="17"/>
        <v>20</v>
      </c>
      <c r="Z38" s="6">
        <f t="shared" si="18"/>
        <v>43</v>
      </c>
      <c r="AA38" s="6" t="str">
        <f t="shared" si="19"/>
        <v>F</v>
      </c>
      <c r="AB38" s="6" t="str">
        <f t="shared" si="20"/>
        <v>F</v>
      </c>
      <c r="AC38" s="6"/>
      <c r="AD38" s="6">
        <v>35</v>
      </c>
      <c r="AE38" s="172">
        <v>8</v>
      </c>
      <c r="AF38" s="172">
        <v>17</v>
      </c>
      <c r="AG38" s="172">
        <v>17</v>
      </c>
      <c r="AH38" s="6">
        <f t="shared" si="21"/>
        <v>8</v>
      </c>
      <c r="AI38" s="6">
        <f t="shared" si="22"/>
        <v>17</v>
      </c>
      <c r="AJ38" s="6">
        <f t="shared" si="23"/>
        <v>17</v>
      </c>
      <c r="AK38" s="6">
        <f t="shared" si="24"/>
        <v>42</v>
      </c>
      <c r="AL38" s="6" t="str">
        <f t="shared" si="25"/>
        <v>C</v>
      </c>
      <c r="AM38" s="6">
        <f t="shared" si="26"/>
        <v>2</v>
      </c>
      <c r="AN38" s="6"/>
      <c r="AO38" s="6">
        <v>35</v>
      </c>
      <c r="AP38" s="180">
        <v>15</v>
      </c>
      <c r="AQ38" s="180">
        <v>12</v>
      </c>
      <c r="AR38" s="180">
        <v>12</v>
      </c>
      <c r="AS38" s="6">
        <f t="shared" si="27"/>
        <v>15</v>
      </c>
      <c r="AT38" s="6">
        <f t="shared" si="28"/>
        <v>12</v>
      </c>
      <c r="AU38" s="6">
        <f t="shared" si="29"/>
        <v>12</v>
      </c>
      <c r="AV38" s="6">
        <f t="shared" si="30"/>
        <v>39</v>
      </c>
      <c r="AW38" s="6" t="str">
        <f t="shared" si="31"/>
        <v>F</v>
      </c>
      <c r="AX38" s="6" t="str">
        <f t="shared" si="32"/>
        <v>F</v>
      </c>
      <c r="AY38" s="6"/>
      <c r="AZ38" s="6">
        <v>35</v>
      </c>
      <c r="BA38" s="185">
        <v>13</v>
      </c>
      <c r="BB38" s="185">
        <v>9</v>
      </c>
      <c r="BC38">
        <v>15</v>
      </c>
      <c r="BD38" s="127">
        <f t="shared" si="33"/>
        <v>13</v>
      </c>
      <c r="BE38" s="6">
        <f t="shared" si="34"/>
        <v>9</v>
      </c>
      <c r="BF38" s="6">
        <f t="shared" si="35"/>
        <v>15</v>
      </c>
      <c r="BG38" s="6">
        <f t="shared" si="36"/>
        <v>37</v>
      </c>
      <c r="BH38" s="6" t="str">
        <f t="shared" si="37"/>
        <v>F</v>
      </c>
      <c r="BI38" s="6" t="str">
        <f t="shared" si="38"/>
        <v>F</v>
      </c>
      <c r="BJ38" s="6"/>
      <c r="BK38" s="6">
        <v>35</v>
      </c>
      <c r="BL38" s="196">
        <v>14</v>
      </c>
      <c r="BM38" s="196">
        <v>11</v>
      </c>
      <c r="BN38" s="196">
        <v>15</v>
      </c>
      <c r="BO38" s="6">
        <f t="shared" si="3"/>
        <v>14</v>
      </c>
      <c r="BP38" s="6">
        <f t="shared" si="39"/>
        <v>11</v>
      </c>
      <c r="BQ38" s="6">
        <f t="shared" si="40"/>
        <v>15</v>
      </c>
      <c r="BR38" s="6">
        <f t="shared" si="41"/>
        <v>40</v>
      </c>
      <c r="BS38" s="6" t="str">
        <f t="shared" si="42"/>
        <v>F</v>
      </c>
      <c r="BT38" s="6" t="str">
        <f t="shared" si="43"/>
        <v>F</v>
      </c>
      <c r="BU38" s="104"/>
      <c r="BV38" t="str">
        <f t="shared" si="44"/>
        <v>গণিত</v>
      </c>
      <c r="BW38" s="131">
        <v>2</v>
      </c>
      <c r="BX38" s="106">
        <v>35</v>
      </c>
      <c r="BY38" s="107"/>
      <c r="BZ38" s="132" t="str">
        <f t="shared" ref="BZ38:CA38" si="80">IF(BY38="","Abs.",BY38)</f>
        <v>Abs.</v>
      </c>
      <c r="CA38" s="106" t="str">
        <f t="shared" si="80"/>
        <v>Abs.</v>
      </c>
      <c r="CB38" s="106" t="str">
        <f t="shared" si="46"/>
        <v>Abs.</v>
      </c>
      <c r="CC38" s="106" t="str">
        <f t="shared" si="47"/>
        <v>Abs.</v>
      </c>
      <c r="CD38" s="106"/>
    </row>
    <row r="39" spans="1:82" customFormat="1">
      <c r="A39" s="6">
        <v>36</v>
      </c>
      <c r="B39" s="200" t="s">
        <v>155</v>
      </c>
      <c r="C39" s="6">
        <v>36</v>
      </c>
      <c r="D39" s="171">
        <v>9</v>
      </c>
      <c r="E39" s="171">
        <v>44</v>
      </c>
      <c r="F39" s="6">
        <f t="shared" si="6"/>
        <v>9</v>
      </c>
      <c r="G39" s="6">
        <f t="shared" si="7"/>
        <v>44</v>
      </c>
      <c r="H39" s="6">
        <f t="shared" si="8"/>
        <v>53</v>
      </c>
      <c r="I39" s="6" t="str">
        <f t="shared" si="9"/>
        <v>B</v>
      </c>
      <c r="J39" s="6">
        <f t="shared" si="10"/>
        <v>3</v>
      </c>
      <c r="K39" s="104"/>
      <c r="L39" s="6">
        <v>36</v>
      </c>
      <c r="M39" s="172">
        <v>26</v>
      </c>
      <c r="N39" s="113">
        <f t="shared" si="11"/>
        <v>26</v>
      </c>
      <c r="O39" s="6">
        <f t="shared" si="12"/>
        <v>26</v>
      </c>
      <c r="P39" s="6" t="str">
        <f t="shared" si="13"/>
        <v>F</v>
      </c>
      <c r="Q39" s="6" t="str">
        <f t="shared" si="14"/>
        <v>F</v>
      </c>
      <c r="R39" s="117"/>
      <c r="S39" s="6">
        <v>36</v>
      </c>
      <c r="T39" s="179">
        <v>7</v>
      </c>
      <c r="U39" s="179">
        <v>1</v>
      </c>
      <c r="V39" s="199">
        <v>20</v>
      </c>
      <c r="W39" s="6">
        <f t="shared" si="15"/>
        <v>7</v>
      </c>
      <c r="X39" s="6">
        <f t="shared" si="16"/>
        <v>1</v>
      </c>
      <c r="Y39" s="6">
        <f t="shared" si="17"/>
        <v>20</v>
      </c>
      <c r="Z39" s="6">
        <f t="shared" si="18"/>
        <v>28</v>
      </c>
      <c r="AA39" s="6" t="str">
        <f t="shared" si="19"/>
        <v>F</v>
      </c>
      <c r="AB39" s="6" t="str">
        <f t="shared" si="20"/>
        <v>F</v>
      </c>
      <c r="AC39" s="6"/>
      <c r="AD39" s="6">
        <v>36</v>
      </c>
      <c r="AE39" s="172">
        <v>9</v>
      </c>
      <c r="AF39" s="172">
        <v>1</v>
      </c>
      <c r="AG39" s="172">
        <v>17</v>
      </c>
      <c r="AH39" s="6">
        <f t="shared" si="21"/>
        <v>9</v>
      </c>
      <c r="AI39" s="6">
        <f t="shared" si="22"/>
        <v>1</v>
      </c>
      <c r="AJ39" s="6">
        <f t="shared" si="23"/>
        <v>17</v>
      </c>
      <c r="AK39" s="6">
        <f t="shared" si="24"/>
        <v>27</v>
      </c>
      <c r="AL39" s="6" t="str">
        <f t="shared" si="25"/>
        <v>F</v>
      </c>
      <c r="AM39" s="6" t="str">
        <f t="shared" si="26"/>
        <v>F</v>
      </c>
      <c r="AN39" s="6"/>
      <c r="AO39" s="6">
        <v>36</v>
      </c>
      <c r="AP39" s="180">
        <v>6</v>
      </c>
      <c r="AQ39" s="180">
        <v>7</v>
      </c>
      <c r="AR39" s="180">
        <v>9</v>
      </c>
      <c r="AS39" s="6">
        <f t="shared" si="27"/>
        <v>6</v>
      </c>
      <c r="AT39" s="6">
        <f t="shared" si="28"/>
        <v>7</v>
      </c>
      <c r="AU39" s="6">
        <f t="shared" si="29"/>
        <v>9</v>
      </c>
      <c r="AV39" s="6">
        <f t="shared" si="30"/>
        <v>22</v>
      </c>
      <c r="AW39" s="6" t="str">
        <f t="shared" si="31"/>
        <v>F</v>
      </c>
      <c r="AX39" s="6" t="str">
        <f t="shared" si="32"/>
        <v>F</v>
      </c>
      <c r="AY39" s="6"/>
      <c r="AZ39" s="6">
        <v>36</v>
      </c>
      <c r="BA39" s="185">
        <v>7</v>
      </c>
      <c r="BB39" s="185">
        <v>0</v>
      </c>
      <c r="BC39">
        <v>15</v>
      </c>
      <c r="BD39" s="127">
        <f t="shared" si="33"/>
        <v>7</v>
      </c>
      <c r="BE39" s="6">
        <f t="shared" si="34"/>
        <v>0</v>
      </c>
      <c r="BF39" s="6">
        <f t="shared" si="35"/>
        <v>15</v>
      </c>
      <c r="BG39" s="6">
        <f t="shared" si="36"/>
        <v>22</v>
      </c>
      <c r="BH39" s="6" t="str">
        <f t="shared" si="37"/>
        <v>F</v>
      </c>
      <c r="BI39" s="6" t="str">
        <f t="shared" si="38"/>
        <v>F</v>
      </c>
      <c r="BJ39" s="6"/>
      <c r="BK39" s="6">
        <v>36</v>
      </c>
      <c r="BL39" s="196">
        <v>8</v>
      </c>
      <c r="BM39" s="196">
        <v>8</v>
      </c>
      <c r="BN39" s="196">
        <v>14</v>
      </c>
      <c r="BO39" s="6">
        <f t="shared" si="3"/>
        <v>8</v>
      </c>
      <c r="BP39" s="6">
        <f t="shared" si="39"/>
        <v>8</v>
      </c>
      <c r="BQ39" s="6">
        <f t="shared" si="40"/>
        <v>14</v>
      </c>
      <c r="BR39" s="6">
        <f t="shared" si="41"/>
        <v>30</v>
      </c>
      <c r="BS39" s="6" t="str">
        <f t="shared" si="42"/>
        <v>F</v>
      </c>
      <c r="BT39" s="6" t="str">
        <f t="shared" si="43"/>
        <v>F</v>
      </c>
      <c r="BU39" s="104"/>
      <c r="BV39" t="str">
        <f t="shared" si="44"/>
        <v>গণিত</v>
      </c>
      <c r="BW39" s="131">
        <v>2</v>
      </c>
      <c r="BX39" s="106">
        <v>36</v>
      </c>
      <c r="BY39" s="107"/>
      <c r="BZ39" s="132" t="str">
        <f t="shared" ref="BZ39:CA39" si="81">IF(BY39="","Abs.",BY39)</f>
        <v>Abs.</v>
      </c>
      <c r="CA39" s="106" t="str">
        <f t="shared" si="81"/>
        <v>Abs.</v>
      </c>
      <c r="CB39" s="106" t="str">
        <f t="shared" si="46"/>
        <v>Abs.</v>
      </c>
      <c r="CC39" s="106" t="str">
        <f t="shared" si="47"/>
        <v>Abs.</v>
      </c>
      <c r="CD39" s="106"/>
    </row>
    <row r="40" spans="1:82" customFormat="1">
      <c r="A40" s="6">
        <v>37</v>
      </c>
      <c r="B40" s="200" t="s">
        <v>156</v>
      </c>
      <c r="C40" s="6">
        <v>37</v>
      </c>
      <c r="D40" s="171">
        <v>17</v>
      </c>
      <c r="E40" s="171">
        <v>65</v>
      </c>
      <c r="F40" s="6">
        <f t="shared" si="6"/>
        <v>17</v>
      </c>
      <c r="G40" s="6">
        <f t="shared" si="7"/>
        <v>65</v>
      </c>
      <c r="H40" s="6">
        <f t="shared" si="8"/>
        <v>82</v>
      </c>
      <c r="I40" s="6" t="str">
        <f t="shared" si="9"/>
        <v>A+</v>
      </c>
      <c r="J40" s="6">
        <f t="shared" si="10"/>
        <v>5</v>
      </c>
      <c r="K40" s="104"/>
      <c r="L40" s="6">
        <v>37</v>
      </c>
      <c r="M40" s="172">
        <v>77</v>
      </c>
      <c r="N40" s="113">
        <f t="shared" si="11"/>
        <v>77</v>
      </c>
      <c r="O40" s="6">
        <f t="shared" si="12"/>
        <v>77</v>
      </c>
      <c r="P40" s="6" t="str">
        <f t="shared" si="13"/>
        <v>A</v>
      </c>
      <c r="Q40" s="6">
        <f t="shared" si="14"/>
        <v>4</v>
      </c>
      <c r="R40" s="117"/>
      <c r="S40" s="6">
        <v>37</v>
      </c>
      <c r="T40" s="179">
        <v>23</v>
      </c>
      <c r="U40" s="179">
        <v>40</v>
      </c>
      <c r="V40" s="199">
        <v>21</v>
      </c>
      <c r="W40" s="6">
        <f t="shared" si="15"/>
        <v>23</v>
      </c>
      <c r="X40" s="6">
        <f t="shared" si="16"/>
        <v>40</v>
      </c>
      <c r="Y40" s="6">
        <f t="shared" si="17"/>
        <v>21</v>
      </c>
      <c r="Z40" s="6">
        <f t="shared" si="18"/>
        <v>84</v>
      </c>
      <c r="AA40" s="6" t="str">
        <f t="shared" si="19"/>
        <v>A+</v>
      </c>
      <c r="AB40" s="6">
        <f t="shared" si="20"/>
        <v>5</v>
      </c>
      <c r="AC40" s="6"/>
      <c r="AD40" s="6">
        <v>37</v>
      </c>
      <c r="AE40" s="172">
        <v>17</v>
      </c>
      <c r="AF40" s="172">
        <v>35</v>
      </c>
      <c r="AG40" s="172">
        <v>22</v>
      </c>
      <c r="AH40" s="6">
        <f t="shared" si="21"/>
        <v>17</v>
      </c>
      <c r="AI40" s="6">
        <f t="shared" si="22"/>
        <v>35</v>
      </c>
      <c r="AJ40" s="6">
        <f t="shared" si="23"/>
        <v>22</v>
      </c>
      <c r="AK40" s="6">
        <f t="shared" si="24"/>
        <v>74</v>
      </c>
      <c r="AL40" s="6" t="str">
        <f t="shared" si="25"/>
        <v>A</v>
      </c>
      <c r="AM40" s="6">
        <f t="shared" si="26"/>
        <v>4</v>
      </c>
      <c r="AN40" s="6"/>
      <c r="AO40" s="6">
        <v>37</v>
      </c>
      <c r="AP40" s="180">
        <v>15</v>
      </c>
      <c r="AQ40" s="180">
        <v>29</v>
      </c>
      <c r="AR40" s="180">
        <v>22</v>
      </c>
      <c r="AS40" s="6">
        <f t="shared" si="27"/>
        <v>15</v>
      </c>
      <c r="AT40" s="6">
        <f t="shared" si="28"/>
        <v>29</v>
      </c>
      <c r="AU40" s="6">
        <f t="shared" si="29"/>
        <v>22</v>
      </c>
      <c r="AV40" s="6">
        <f t="shared" si="30"/>
        <v>66</v>
      </c>
      <c r="AW40" s="6" t="str">
        <f t="shared" si="31"/>
        <v>A-</v>
      </c>
      <c r="AX40" s="6">
        <f t="shared" si="32"/>
        <v>3.5</v>
      </c>
      <c r="AY40" s="6"/>
      <c r="AZ40" s="6">
        <v>37</v>
      </c>
      <c r="BA40" s="185">
        <v>16</v>
      </c>
      <c r="BB40" s="185">
        <v>27</v>
      </c>
      <c r="BC40">
        <v>19</v>
      </c>
      <c r="BD40" s="127">
        <f t="shared" si="33"/>
        <v>16</v>
      </c>
      <c r="BE40" s="6">
        <f t="shared" si="34"/>
        <v>27</v>
      </c>
      <c r="BF40" s="6">
        <f t="shared" si="35"/>
        <v>19</v>
      </c>
      <c r="BG40" s="6">
        <f t="shared" si="36"/>
        <v>62</v>
      </c>
      <c r="BH40" s="6" t="str">
        <f t="shared" si="37"/>
        <v>A-</v>
      </c>
      <c r="BI40" s="6">
        <f t="shared" si="38"/>
        <v>3.5</v>
      </c>
      <c r="BJ40" s="6"/>
      <c r="BK40" s="6">
        <v>37</v>
      </c>
      <c r="BL40" s="196">
        <v>20</v>
      </c>
      <c r="BM40" s="196">
        <v>43</v>
      </c>
      <c r="BN40" s="196">
        <v>20</v>
      </c>
      <c r="BO40" s="6">
        <f t="shared" si="3"/>
        <v>20</v>
      </c>
      <c r="BP40" s="6">
        <f t="shared" si="39"/>
        <v>43</v>
      </c>
      <c r="BQ40" s="6">
        <f t="shared" si="40"/>
        <v>20</v>
      </c>
      <c r="BR40" s="6">
        <f t="shared" si="41"/>
        <v>83</v>
      </c>
      <c r="BS40" s="6" t="str">
        <f t="shared" si="42"/>
        <v>A+</v>
      </c>
      <c r="BT40" s="6">
        <f t="shared" si="43"/>
        <v>5</v>
      </c>
      <c r="BU40" s="104"/>
      <c r="BV40" t="str">
        <f t="shared" si="44"/>
        <v>গণিত</v>
      </c>
      <c r="BW40" s="131">
        <v>2</v>
      </c>
      <c r="BX40" s="106">
        <v>37</v>
      </c>
      <c r="BY40" s="107"/>
      <c r="BZ40" s="132" t="str">
        <f t="shared" ref="BZ40:CA40" si="82">IF(BY40="","Abs.",BY40)</f>
        <v>Abs.</v>
      </c>
      <c r="CA40" s="106" t="str">
        <f t="shared" si="82"/>
        <v>Abs.</v>
      </c>
      <c r="CB40" s="106" t="str">
        <f t="shared" si="46"/>
        <v>Abs.</v>
      </c>
      <c r="CC40" s="106" t="str">
        <f t="shared" si="47"/>
        <v>Abs.</v>
      </c>
      <c r="CD40" s="106"/>
    </row>
    <row r="41" spans="1:82" customFormat="1">
      <c r="A41" s="6">
        <v>38</v>
      </c>
      <c r="B41" s="200" t="s">
        <v>157</v>
      </c>
      <c r="C41" s="6">
        <v>38</v>
      </c>
      <c r="D41" s="171">
        <v>11</v>
      </c>
      <c r="E41" s="171">
        <v>53</v>
      </c>
      <c r="F41" s="6">
        <f t="shared" si="6"/>
        <v>11</v>
      </c>
      <c r="G41" s="6">
        <f t="shared" si="7"/>
        <v>53</v>
      </c>
      <c r="H41" s="6">
        <f t="shared" si="8"/>
        <v>64</v>
      </c>
      <c r="I41" s="6" t="str">
        <f t="shared" si="9"/>
        <v>A-</v>
      </c>
      <c r="J41" s="6">
        <f t="shared" si="10"/>
        <v>3.5</v>
      </c>
      <c r="K41" s="104"/>
      <c r="L41" s="6">
        <v>38</v>
      </c>
      <c r="M41" s="172">
        <v>28</v>
      </c>
      <c r="N41" s="113">
        <f t="shared" si="11"/>
        <v>28</v>
      </c>
      <c r="O41" s="6">
        <f t="shared" si="12"/>
        <v>28</v>
      </c>
      <c r="P41" s="6" t="str">
        <f t="shared" si="13"/>
        <v>F</v>
      </c>
      <c r="Q41" s="6" t="str">
        <f t="shared" si="14"/>
        <v>F</v>
      </c>
      <c r="R41" s="117"/>
      <c r="S41" s="6">
        <v>38</v>
      </c>
      <c r="T41" s="179">
        <v>6</v>
      </c>
      <c r="U41" s="179">
        <v>23</v>
      </c>
      <c r="V41" s="199">
        <v>20</v>
      </c>
      <c r="W41" s="6">
        <f t="shared" si="15"/>
        <v>6</v>
      </c>
      <c r="X41" s="6">
        <f t="shared" si="16"/>
        <v>23</v>
      </c>
      <c r="Y41" s="6">
        <f t="shared" si="17"/>
        <v>20</v>
      </c>
      <c r="Z41" s="6">
        <f t="shared" si="18"/>
        <v>49</v>
      </c>
      <c r="AA41" s="6" t="str">
        <f t="shared" si="19"/>
        <v>F</v>
      </c>
      <c r="AB41" s="6" t="str">
        <f t="shared" si="20"/>
        <v>F</v>
      </c>
      <c r="AC41" s="6"/>
      <c r="AD41" s="6">
        <v>38</v>
      </c>
      <c r="AE41" s="172">
        <v>8</v>
      </c>
      <c r="AF41" s="172">
        <v>7</v>
      </c>
      <c r="AG41" s="172">
        <v>20</v>
      </c>
      <c r="AH41" s="6">
        <f t="shared" si="21"/>
        <v>8</v>
      </c>
      <c r="AI41" s="6">
        <f t="shared" si="22"/>
        <v>7</v>
      </c>
      <c r="AJ41" s="6">
        <f t="shared" si="23"/>
        <v>20</v>
      </c>
      <c r="AK41" s="6">
        <f t="shared" si="24"/>
        <v>35</v>
      </c>
      <c r="AL41" s="6" t="str">
        <f t="shared" si="25"/>
        <v>F</v>
      </c>
      <c r="AM41" s="6" t="str">
        <f t="shared" si="26"/>
        <v>F</v>
      </c>
      <c r="AN41" s="6"/>
      <c r="AO41" s="6">
        <v>38</v>
      </c>
      <c r="AP41" s="180">
        <v>9</v>
      </c>
      <c r="AQ41" s="180">
        <v>8</v>
      </c>
      <c r="AR41" s="180">
        <v>12</v>
      </c>
      <c r="AS41" s="6">
        <f t="shared" si="27"/>
        <v>9</v>
      </c>
      <c r="AT41" s="6">
        <f t="shared" si="28"/>
        <v>8</v>
      </c>
      <c r="AU41" s="6">
        <f t="shared" si="29"/>
        <v>12</v>
      </c>
      <c r="AV41" s="6">
        <f t="shared" si="30"/>
        <v>29</v>
      </c>
      <c r="AW41" s="6" t="str">
        <f t="shared" si="31"/>
        <v>F</v>
      </c>
      <c r="AX41" s="6" t="str">
        <f t="shared" si="32"/>
        <v>F</v>
      </c>
      <c r="AY41" s="6"/>
      <c r="AZ41" s="6">
        <v>38</v>
      </c>
      <c r="BA41" s="185">
        <v>8</v>
      </c>
      <c r="BB41" s="185">
        <v>2</v>
      </c>
      <c r="BC41">
        <v>15</v>
      </c>
      <c r="BD41" s="127">
        <f t="shared" si="33"/>
        <v>8</v>
      </c>
      <c r="BE41" s="6">
        <f t="shared" si="34"/>
        <v>2</v>
      </c>
      <c r="BF41" s="6">
        <f t="shared" si="35"/>
        <v>15</v>
      </c>
      <c r="BG41" s="6">
        <f t="shared" si="36"/>
        <v>25</v>
      </c>
      <c r="BH41" s="6" t="str">
        <f t="shared" si="37"/>
        <v>F</v>
      </c>
      <c r="BI41" s="6" t="str">
        <f t="shared" si="38"/>
        <v>F</v>
      </c>
      <c r="BJ41" s="6"/>
      <c r="BK41" s="6">
        <v>38</v>
      </c>
      <c r="BL41" s="196">
        <v>10</v>
      </c>
      <c r="BM41" s="196">
        <v>17</v>
      </c>
      <c r="BN41" s="196">
        <v>14</v>
      </c>
      <c r="BO41" s="6">
        <f t="shared" si="3"/>
        <v>10</v>
      </c>
      <c r="BP41" s="6">
        <f t="shared" si="39"/>
        <v>17</v>
      </c>
      <c r="BQ41" s="6">
        <f t="shared" si="40"/>
        <v>14</v>
      </c>
      <c r="BR41" s="6">
        <f t="shared" si="41"/>
        <v>41</v>
      </c>
      <c r="BS41" s="6" t="str">
        <f t="shared" si="42"/>
        <v>C</v>
      </c>
      <c r="BT41" s="6">
        <f t="shared" si="43"/>
        <v>2</v>
      </c>
      <c r="BU41" s="104"/>
      <c r="BV41" t="str">
        <f t="shared" si="44"/>
        <v>গণিত</v>
      </c>
      <c r="BW41" s="131">
        <v>2</v>
      </c>
      <c r="BX41" s="106">
        <v>38</v>
      </c>
      <c r="BY41" s="107"/>
      <c r="BZ41" s="132" t="str">
        <f t="shared" ref="BZ41:CA41" si="83">IF(BY41="","Abs.",BY41)</f>
        <v>Abs.</v>
      </c>
      <c r="CA41" s="106" t="str">
        <f t="shared" si="83"/>
        <v>Abs.</v>
      </c>
      <c r="CB41" s="106" t="str">
        <f t="shared" si="46"/>
        <v>Abs.</v>
      </c>
      <c r="CC41" s="106" t="str">
        <f t="shared" si="47"/>
        <v>Abs.</v>
      </c>
      <c r="CD41" s="106"/>
    </row>
    <row r="42" spans="1:82" customFormat="1">
      <c r="A42" s="6">
        <v>39</v>
      </c>
      <c r="B42" s="200" t="s">
        <v>158</v>
      </c>
      <c r="C42" s="6">
        <v>39</v>
      </c>
      <c r="D42" s="171">
        <v>16</v>
      </c>
      <c r="E42" s="171">
        <v>61</v>
      </c>
      <c r="F42" s="6">
        <f t="shared" si="6"/>
        <v>16</v>
      </c>
      <c r="G42" s="6">
        <f t="shared" si="7"/>
        <v>61</v>
      </c>
      <c r="H42" s="6">
        <f t="shared" si="8"/>
        <v>77</v>
      </c>
      <c r="I42" s="6" t="str">
        <f t="shared" si="9"/>
        <v>A</v>
      </c>
      <c r="J42" s="6">
        <f t="shared" si="10"/>
        <v>4</v>
      </c>
      <c r="K42" s="104"/>
      <c r="L42" s="6">
        <v>39</v>
      </c>
      <c r="M42" s="172">
        <v>80</v>
      </c>
      <c r="N42" s="113">
        <f t="shared" si="11"/>
        <v>80</v>
      </c>
      <c r="O42" s="6">
        <f t="shared" si="12"/>
        <v>80</v>
      </c>
      <c r="P42" s="6" t="str">
        <f t="shared" si="13"/>
        <v>A+</v>
      </c>
      <c r="Q42" s="6">
        <f t="shared" si="14"/>
        <v>5</v>
      </c>
      <c r="R42" s="117"/>
      <c r="S42" s="6">
        <v>39</v>
      </c>
      <c r="T42" s="179">
        <v>12</v>
      </c>
      <c r="U42" s="180">
        <v>38</v>
      </c>
      <c r="V42" s="199">
        <v>20</v>
      </c>
      <c r="W42" s="6">
        <f t="shared" si="15"/>
        <v>12</v>
      </c>
      <c r="X42" s="6">
        <f t="shared" si="16"/>
        <v>38</v>
      </c>
      <c r="Y42" s="6">
        <f t="shared" si="17"/>
        <v>20</v>
      </c>
      <c r="Z42" s="6">
        <f t="shared" si="18"/>
        <v>70</v>
      </c>
      <c r="AA42" s="6" t="str">
        <f t="shared" si="19"/>
        <v>A</v>
      </c>
      <c r="AB42" s="6">
        <f t="shared" si="20"/>
        <v>4</v>
      </c>
      <c r="AC42" s="6"/>
      <c r="AD42" s="6">
        <v>39</v>
      </c>
      <c r="AE42" s="172">
        <v>11</v>
      </c>
      <c r="AF42" s="172">
        <v>21</v>
      </c>
      <c r="AG42" s="172">
        <v>20</v>
      </c>
      <c r="AH42" s="6">
        <f t="shared" si="21"/>
        <v>11</v>
      </c>
      <c r="AI42" s="6">
        <f t="shared" si="22"/>
        <v>21</v>
      </c>
      <c r="AJ42" s="6">
        <f t="shared" si="23"/>
        <v>20</v>
      </c>
      <c r="AK42" s="6">
        <f t="shared" si="24"/>
        <v>52</v>
      </c>
      <c r="AL42" s="6" t="str">
        <f t="shared" si="25"/>
        <v>B</v>
      </c>
      <c r="AM42" s="6">
        <f t="shared" si="26"/>
        <v>3</v>
      </c>
      <c r="AN42" s="6"/>
      <c r="AO42" s="6">
        <v>39</v>
      </c>
      <c r="AP42" s="182">
        <v>14</v>
      </c>
      <c r="AQ42" s="182">
        <v>20</v>
      </c>
      <c r="AR42" s="182">
        <v>21</v>
      </c>
      <c r="AS42" s="6">
        <f t="shared" si="27"/>
        <v>14</v>
      </c>
      <c r="AT42" s="6">
        <f t="shared" si="28"/>
        <v>20</v>
      </c>
      <c r="AU42" s="6">
        <f t="shared" si="29"/>
        <v>21</v>
      </c>
      <c r="AV42" s="6">
        <f t="shared" si="30"/>
        <v>55</v>
      </c>
      <c r="AW42" s="6" t="str">
        <f t="shared" si="31"/>
        <v>B</v>
      </c>
      <c r="AX42" s="6">
        <f t="shared" si="32"/>
        <v>3</v>
      </c>
      <c r="AY42" s="6"/>
      <c r="AZ42" s="6">
        <v>39</v>
      </c>
      <c r="BA42" s="185">
        <v>16</v>
      </c>
      <c r="BB42" s="185">
        <v>30</v>
      </c>
      <c r="BC42">
        <v>20</v>
      </c>
      <c r="BD42" s="127">
        <f t="shared" si="33"/>
        <v>16</v>
      </c>
      <c r="BE42" s="6">
        <f t="shared" si="34"/>
        <v>30</v>
      </c>
      <c r="BF42" s="6">
        <f t="shared" si="35"/>
        <v>20</v>
      </c>
      <c r="BG42" s="6">
        <f t="shared" si="36"/>
        <v>66</v>
      </c>
      <c r="BH42" s="6" t="str">
        <f t="shared" si="37"/>
        <v>A-</v>
      </c>
      <c r="BI42" s="6">
        <f t="shared" si="38"/>
        <v>3.5</v>
      </c>
      <c r="BJ42" s="6"/>
      <c r="BK42" s="6">
        <v>39</v>
      </c>
      <c r="BL42" s="196">
        <v>10</v>
      </c>
      <c r="BM42" s="196">
        <v>25</v>
      </c>
      <c r="BN42" s="196">
        <v>18</v>
      </c>
      <c r="BO42" s="6">
        <f t="shared" si="3"/>
        <v>10</v>
      </c>
      <c r="BP42" s="6">
        <f t="shared" si="39"/>
        <v>25</v>
      </c>
      <c r="BQ42" s="6">
        <f t="shared" si="40"/>
        <v>18</v>
      </c>
      <c r="BR42" s="6">
        <f t="shared" si="41"/>
        <v>53</v>
      </c>
      <c r="BS42" s="6" t="str">
        <f t="shared" si="42"/>
        <v>B</v>
      </c>
      <c r="BT42" s="6">
        <f t="shared" si="43"/>
        <v>3</v>
      </c>
      <c r="BU42" s="104"/>
      <c r="BV42" t="str">
        <f t="shared" si="44"/>
        <v>গণিত</v>
      </c>
      <c r="BW42" s="131">
        <v>2</v>
      </c>
      <c r="BX42" s="106">
        <v>39</v>
      </c>
      <c r="BY42" s="107"/>
      <c r="BZ42" s="132" t="str">
        <f t="shared" ref="BZ42:CA42" si="84">IF(BY42="","Abs.",BY42)</f>
        <v>Abs.</v>
      </c>
      <c r="CA42" s="106" t="str">
        <f t="shared" si="84"/>
        <v>Abs.</v>
      </c>
      <c r="CB42" s="106" t="str">
        <f t="shared" si="46"/>
        <v>Abs.</v>
      </c>
      <c r="CC42" s="106" t="str">
        <f t="shared" si="47"/>
        <v>Abs.</v>
      </c>
      <c r="CD42" s="106"/>
    </row>
    <row r="43" spans="1:82" customFormat="1">
      <c r="A43" s="6">
        <v>40</v>
      </c>
      <c r="B43" s="200" t="s">
        <v>159</v>
      </c>
      <c r="C43" s="6">
        <v>40</v>
      </c>
      <c r="D43" s="171">
        <v>14</v>
      </c>
      <c r="E43" s="171">
        <v>61</v>
      </c>
      <c r="F43" s="6">
        <f t="shared" si="6"/>
        <v>14</v>
      </c>
      <c r="G43" s="6">
        <f t="shared" si="7"/>
        <v>61</v>
      </c>
      <c r="H43" s="6">
        <f t="shared" si="8"/>
        <v>75</v>
      </c>
      <c r="I43" s="6" t="str">
        <f t="shared" si="9"/>
        <v>A</v>
      </c>
      <c r="J43" s="6">
        <f t="shared" si="10"/>
        <v>4</v>
      </c>
      <c r="K43" s="104"/>
      <c r="L43" s="6">
        <v>40</v>
      </c>
      <c r="M43" s="172">
        <v>68</v>
      </c>
      <c r="N43" s="113">
        <f t="shared" si="11"/>
        <v>68</v>
      </c>
      <c r="O43" s="6">
        <f t="shared" si="12"/>
        <v>68</v>
      </c>
      <c r="P43" s="6" t="str">
        <f t="shared" si="13"/>
        <v>A-</v>
      </c>
      <c r="Q43" s="6">
        <f t="shared" si="14"/>
        <v>3.5</v>
      </c>
      <c r="R43" s="117"/>
      <c r="S43" s="6">
        <v>40</v>
      </c>
      <c r="T43" s="179">
        <v>10</v>
      </c>
      <c r="U43" s="180">
        <v>25</v>
      </c>
      <c r="V43" s="199">
        <v>23</v>
      </c>
      <c r="W43" s="6">
        <f t="shared" si="15"/>
        <v>10</v>
      </c>
      <c r="X43" s="6">
        <f t="shared" si="16"/>
        <v>25</v>
      </c>
      <c r="Y43" s="6">
        <f t="shared" si="17"/>
        <v>23</v>
      </c>
      <c r="Z43" s="6">
        <f t="shared" si="18"/>
        <v>58</v>
      </c>
      <c r="AA43" s="6" t="str">
        <f t="shared" si="19"/>
        <v>B</v>
      </c>
      <c r="AB43" s="6">
        <f t="shared" si="20"/>
        <v>3</v>
      </c>
      <c r="AC43" s="6"/>
      <c r="AD43" s="6">
        <v>40</v>
      </c>
      <c r="AE43" s="172">
        <v>8</v>
      </c>
      <c r="AF43" s="172">
        <v>22</v>
      </c>
      <c r="AG43" s="172">
        <v>17</v>
      </c>
      <c r="AH43" s="6">
        <f t="shared" si="21"/>
        <v>8</v>
      </c>
      <c r="AI43" s="6">
        <f t="shared" si="22"/>
        <v>22</v>
      </c>
      <c r="AJ43" s="6">
        <f t="shared" si="23"/>
        <v>17</v>
      </c>
      <c r="AK43" s="6">
        <f t="shared" si="24"/>
        <v>47</v>
      </c>
      <c r="AL43" s="6" t="str">
        <f t="shared" si="25"/>
        <v>C</v>
      </c>
      <c r="AM43" s="6">
        <f t="shared" si="26"/>
        <v>2</v>
      </c>
      <c r="AN43" s="6"/>
      <c r="AO43" s="6">
        <v>40</v>
      </c>
      <c r="AP43" s="180">
        <v>14</v>
      </c>
      <c r="AQ43" s="180">
        <v>11</v>
      </c>
      <c r="AR43" s="180">
        <v>15</v>
      </c>
      <c r="AS43" s="6">
        <f t="shared" si="27"/>
        <v>14</v>
      </c>
      <c r="AT43" s="6">
        <f t="shared" si="28"/>
        <v>11</v>
      </c>
      <c r="AU43" s="6">
        <f t="shared" si="29"/>
        <v>15</v>
      </c>
      <c r="AV43" s="6">
        <f t="shared" si="30"/>
        <v>40</v>
      </c>
      <c r="AW43" s="6" t="str">
        <f t="shared" si="31"/>
        <v>F</v>
      </c>
      <c r="AX43" s="6" t="str">
        <f t="shared" si="32"/>
        <v>F</v>
      </c>
      <c r="AY43" s="6"/>
      <c r="AZ43" s="6">
        <v>40</v>
      </c>
      <c r="BA43" s="185">
        <v>10</v>
      </c>
      <c r="BB43" s="185">
        <v>4</v>
      </c>
      <c r="BC43">
        <v>15</v>
      </c>
      <c r="BD43" s="127">
        <f t="shared" si="33"/>
        <v>10</v>
      </c>
      <c r="BE43" s="6">
        <f t="shared" si="34"/>
        <v>4</v>
      </c>
      <c r="BF43" s="6">
        <f t="shared" si="35"/>
        <v>15</v>
      </c>
      <c r="BG43" s="6">
        <f t="shared" si="36"/>
        <v>29</v>
      </c>
      <c r="BH43" s="6" t="str">
        <f t="shared" si="37"/>
        <v>F</v>
      </c>
      <c r="BI43" s="6" t="str">
        <f t="shared" si="38"/>
        <v>F</v>
      </c>
      <c r="BJ43" s="6"/>
      <c r="BK43" s="6">
        <v>40</v>
      </c>
      <c r="BL43" s="196">
        <v>10</v>
      </c>
      <c r="BM43" s="196">
        <v>19</v>
      </c>
      <c r="BN43" s="196">
        <v>14</v>
      </c>
      <c r="BO43" s="6">
        <f t="shared" si="3"/>
        <v>10</v>
      </c>
      <c r="BP43" s="6">
        <f t="shared" si="39"/>
        <v>19</v>
      </c>
      <c r="BQ43" s="6">
        <f t="shared" si="40"/>
        <v>14</v>
      </c>
      <c r="BR43" s="6">
        <f t="shared" si="41"/>
        <v>43</v>
      </c>
      <c r="BS43" s="6" t="str">
        <f t="shared" si="42"/>
        <v>C</v>
      </c>
      <c r="BT43" s="6">
        <f t="shared" si="43"/>
        <v>2</v>
      </c>
      <c r="BU43" s="104"/>
      <c r="BV43" t="str">
        <f t="shared" si="44"/>
        <v>গণিত</v>
      </c>
      <c r="BW43" s="131">
        <v>2</v>
      </c>
      <c r="BX43" s="106">
        <v>40</v>
      </c>
      <c r="BY43" s="107"/>
      <c r="BZ43" s="132" t="str">
        <f t="shared" ref="BZ43:CA43" si="85">IF(BY43="","Abs.",BY43)</f>
        <v>Abs.</v>
      </c>
      <c r="CA43" s="106" t="str">
        <f t="shared" si="85"/>
        <v>Abs.</v>
      </c>
      <c r="CB43" s="106" t="str">
        <f t="shared" si="46"/>
        <v>Abs.</v>
      </c>
      <c r="CC43" s="106" t="str">
        <f t="shared" si="47"/>
        <v>Abs.</v>
      </c>
      <c r="CD43" s="106"/>
    </row>
    <row r="44" spans="1:82" customFormat="1">
      <c r="A44" s="6">
        <v>41</v>
      </c>
      <c r="B44" s="200" t="s">
        <v>160</v>
      </c>
      <c r="C44" s="6">
        <v>41</v>
      </c>
      <c r="D44" s="171">
        <v>12</v>
      </c>
      <c r="E44" s="171">
        <v>40</v>
      </c>
      <c r="F44" s="6">
        <f t="shared" si="6"/>
        <v>12</v>
      </c>
      <c r="G44" s="6">
        <f t="shared" si="7"/>
        <v>40</v>
      </c>
      <c r="H44" s="6">
        <f t="shared" si="8"/>
        <v>52</v>
      </c>
      <c r="I44" s="6" t="str">
        <f t="shared" si="9"/>
        <v>B</v>
      </c>
      <c r="J44" s="6">
        <f t="shared" si="10"/>
        <v>3</v>
      </c>
      <c r="K44" s="104"/>
      <c r="L44" s="6">
        <v>41</v>
      </c>
      <c r="M44" s="172">
        <v>33</v>
      </c>
      <c r="N44" s="113">
        <f t="shared" si="11"/>
        <v>33</v>
      </c>
      <c r="O44" s="6">
        <f t="shared" si="12"/>
        <v>33</v>
      </c>
      <c r="P44" s="6" t="str">
        <f t="shared" si="13"/>
        <v>D</v>
      </c>
      <c r="Q44" s="6">
        <f t="shared" si="14"/>
        <v>1</v>
      </c>
      <c r="R44" s="117"/>
      <c r="S44" s="6">
        <v>41</v>
      </c>
      <c r="T44" s="179">
        <v>8</v>
      </c>
      <c r="U44" s="180">
        <v>11</v>
      </c>
      <c r="V44" s="199">
        <v>22</v>
      </c>
      <c r="W44" s="6">
        <f t="shared" si="15"/>
        <v>8</v>
      </c>
      <c r="X44" s="6">
        <f t="shared" si="16"/>
        <v>11</v>
      </c>
      <c r="Y44" s="6">
        <f t="shared" si="17"/>
        <v>22</v>
      </c>
      <c r="Z44" s="6">
        <f t="shared" si="18"/>
        <v>41</v>
      </c>
      <c r="AA44" s="6" t="str">
        <f t="shared" si="19"/>
        <v>F</v>
      </c>
      <c r="AB44" s="6" t="str">
        <f t="shared" si="20"/>
        <v>F</v>
      </c>
      <c r="AC44" s="6"/>
      <c r="AD44" s="6">
        <v>41</v>
      </c>
      <c r="AE44" s="172">
        <v>9</v>
      </c>
      <c r="AF44" s="172">
        <v>8</v>
      </c>
      <c r="AG44" s="172">
        <v>17</v>
      </c>
      <c r="AH44" s="6">
        <f t="shared" si="21"/>
        <v>9</v>
      </c>
      <c r="AI44" s="6">
        <f t="shared" si="22"/>
        <v>8</v>
      </c>
      <c r="AJ44" s="6">
        <f t="shared" si="23"/>
        <v>17</v>
      </c>
      <c r="AK44" s="6">
        <f t="shared" si="24"/>
        <v>34</v>
      </c>
      <c r="AL44" s="6" t="str">
        <f t="shared" si="25"/>
        <v>F</v>
      </c>
      <c r="AM44" s="6" t="str">
        <f t="shared" si="26"/>
        <v>F</v>
      </c>
      <c r="AN44" s="6"/>
      <c r="AO44" s="6">
        <v>41</v>
      </c>
      <c r="AP44" s="180">
        <v>13</v>
      </c>
      <c r="AQ44" s="180">
        <v>6</v>
      </c>
      <c r="AR44" s="180">
        <v>12</v>
      </c>
      <c r="AS44" s="6">
        <f t="shared" si="27"/>
        <v>13</v>
      </c>
      <c r="AT44" s="6">
        <f t="shared" si="28"/>
        <v>6</v>
      </c>
      <c r="AU44" s="6">
        <f t="shared" si="29"/>
        <v>12</v>
      </c>
      <c r="AV44" s="6">
        <f t="shared" si="30"/>
        <v>31</v>
      </c>
      <c r="AW44" s="6" t="str">
        <f t="shared" si="31"/>
        <v>F</v>
      </c>
      <c r="AX44" s="6" t="str">
        <f t="shared" si="32"/>
        <v>F</v>
      </c>
      <c r="AY44" s="6"/>
      <c r="AZ44" s="6">
        <v>41</v>
      </c>
      <c r="BA44" s="185">
        <v>5</v>
      </c>
      <c r="BB44" s="185">
        <v>2</v>
      </c>
      <c r="BC44">
        <v>15</v>
      </c>
      <c r="BD44" s="127">
        <f t="shared" si="33"/>
        <v>5</v>
      </c>
      <c r="BE44" s="6">
        <f t="shared" si="34"/>
        <v>2</v>
      </c>
      <c r="BF44" s="6">
        <f t="shared" si="35"/>
        <v>15</v>
      </c>
      <c r="BG44" s="6">
        <f t="shared" si="36"/>
        <v>22</v>
      </c>
      <c r="BH44" s="6" t="str">
        <f t="shared" si="37"/>
        <v>F</v>
      </c>
      <c r="BI44" s="6" t="str">
        <f t="shared" si="38"/>
        <v>F</v>
      </c>
      <c r="BJ44" s="6"/>
      <c r="BK44" s="6">
        <v>41</v>
      </c>
      <c r="BL44" s="196">
        <v>7</v>
      </c>
      <c r="BM44" s="196">
        <v>9</v>
      </c>
      <c r="BN44" s="196">
        <v>14</v>
      </c>
      <c r="BO44" s="6">
        <f t="shared" si="3"/>
        <v>7</v>
      </c>
      <c r="BP44" s="6">
        <f t="shared" si="39"/>
        <v>9</v>
      </c>
      <c r="BQ44" s="6">
        <f t="shared" si="40"/>
        <v>14</v>
      </c>
      <c r="BR44" s="6">
        <f t="shared" si="41"/>
        <v>30</v>
      </c>
      <c r="BS44" s="6" t="str">
        <f t="shared" si="42"/>
        <v>F</v>
      </c>
      <c r="BT44" s="6" t="str">
        <f t="shared" si="43"/>
        <v>F</v>
      </c>
      <c r="BU44" s="104"/>
      <c r="BV44" t="str">
        <f t="shared" si="44"/>
        <v>গণিত</v>
      </c>
      <c r="BW44" s="131">
        <v>2</v>
      </c>
      <c r="BX44" s="106">
        <v>41</v>
      </c>
      <c r="BY44" s="107"/>
      <c r="BZ44" s="132" t="str">
        <f t="shared" ref="BZ44:CA44" si="86">IF(BY44="","Abs.",BY44)</f>
        <v>Abs.</v>
      </c>
      <c r="CA44" s="106" t="str">
        <f t="shared" si="86"/>
        <v>Abs.</v>
      </c>
      <c r="CB44" s="106" t="str">
        <f t="shared" si="46"/>
        <v>Abs.</v>
      </c>
      <c r="CC44" s="106" t="str">
        <f t="shared" si="47"/>
        <v>Abs.</v>
      </c>
      <c r="CD44" s="106"/>
    </row>
    <row r="45" spans="1:82" customFormat="1">
      <c r="A45" s="6">
        <v>42</v>
      </c>
      <c r="B45" s="200" t="s">
        <v>161</v>
      </c>
      <c r="C45" s="6">
        <v>42</v>
      </c>
      <c r="D45" s="171">
        <v>13</v>
      </c>
      <c r="E45" s="171">
        <v>45</v>
      </c>
      <c r="F45" s="6">
        <f t="shared" si="6"/>
        <v>13</v>
      </c>
      <c r="G45" s="6">
        <f t="shared" si="7"/>
        <v>45</v>
      </c>
      <c r="H45" s="6">
        <f t="shared" si="8"/>
        <v>58</v>
      </c>
      <c r="I45" s="6" t="str">
        <f t="shared" si="9"/>
        <v>B</v>
      </c>
      <c r="J45" s="6">
        <f t="shared" si="10"/>
        <v>3</v>
      </c>
      <c r="K45" s="104"/>
      <c r="L45" s="6">
        <v>42</v>
      </c>
      <c r="M45" s="172">
        <v>44</v>
      </c>
      <c r="N45" s="113">
        <f t="shared" si="11"/>
        <v>44</v>
      </c>
      <c r="O45" s="6">
        <f t="shared" si="12"/>
        <v>44</v>
      </c>
      <c r="P45" s="6" t="str">
        <f t="shared" si="13"/>
        <v>C</v>
      </c>
      <c r="Q45" s="6">
        <f t="shared" si="14"/>
        <v>2</v>
      </c>
      <c r="R45" s="117"/>
      <c r="S45" s="6">
        <v>42</v>
      </c>
      <c r="T45" s="179">
        <v>9</v>
      </c>
      <c r="U45" s="179">
        <v>14</v>
      </c>
      <c r="V45" s="199">
        <v>21</v>
      </c>
      <c r="W45" s="6">
        <f t="shared" si="15"/>
        <v>9</v>
      </c>
      <c r="X45" s="6">
        <f t="shared" si="16"/>
        <v>14</v>
      </c>
      <c r="Y45" s="6">
        <f t="shared" si="17"/>
        <v>21</v>
      </c>
      <c r="Z45" s="6">
        <f t="shared" si="18"/>
        <v>44</v>
      </c>
      <c r="AA45" s="6" t="str">
        <f t="shared" si="19"/>
        <v>F</v>
      </c>
      <c r="AB45" s="6" t="str">
        <f t="shared" si="20"/>
        <v>F</v>
      </c>
      <c r="AC45" s="6"/>
      <c r="AD45" s="6">
        <v>42</v>
      </c>
      <c r="AE45" s="172">
        <v>8</v>
      </c>
      <c r="AF45" s="172">
        <v>4</v>
      </c>
      <c r="AG45" s="172">
        <v>16</v>
      </c>
      <c r="AH45" s="6">
        <f t="shared" si="21"/>
        <v>8</v>
      </c>
      <c r="AI45" s="6">
        <f t="shared" si="22"/>
        <v>4</v>
      </c>
      <c r="AJ45" s="6">
        <f t="shared" si="23"/>
        <v>16</v>
      </c>
      <c r="AK45" s="6">
        <f t="shared" si="24"/>
        <v>28</v>
      </c>
      <c r="AL45" s="6" t="str">
        <f t="shared" si="25"/>
        <v>F</v>
      </c>
      <c r="AM45" s="6" t="str">
        <f t="shared" si="26"/>
        <v>F</v>
      </c>
      <c r="AN45" s="6"/>
      <c r="AO45" s="6">
        <v>42</v>
      </c>
      <c r="AP45" s="180">
        <v>11</v>
      </c>
      <c r="AQ45" s="180">
        <v>7</v>
      </c>
      <c r="AR45" s="180">
        <v>10</v>
      </c>
      <c r="AS45" s="6">
        <f t="shared" si="27"/>
        <v>11</v>
      </c>
      <c r="AT45" s="6">
        <f t="shared" si="28"/>
        <v>7</v>
      </c>
      <c r="AU45" s="6">
        <f t="shared" si="29"/>
        <v>10</v>
      </c>
      <c r="AV45" s="6">
        <f t="shared" si="30"/>
        <v>28</v>
      </c>
      <c r="AW45" s="6" t="str">
        <f t="shared" si="31"/>
        <v>F</v>
      </c>
      <c r="AX45" s="6" t="str">
        <f t="shared" si="32"/>
        <v>F</v>
      </c>
      <c r="AY45" s="6"/>
      <c r="AZ45" s="6">
        <v>42</v>
      </c>
      <c r="BA45" s="185">
        <v>8</v>
      </c>
      <c r="BB45" s="185">
        <v>5</v>
      </c>
      <c r="BC45">
        <v>15</v>
      </c>
      <c r="BD45" s="127">
        <f t="shared" si="33"/>
        <v>8</v>
      </c>
      <c r="BE45" s="6">
        <f t="shared" si="34"/>
        <v>5</v>
      </c>
      <c r="BF45" s="6">
        <f t="shared" si="35"/>
        <v>15</v>
      </c>
      <c r="BG45" s="6">
        <f t="shared" si="36"/>
        <v>28</v>
      </c>
      <c r="BH45" s="6" t="str">
        <f t="shared" si="37"/>
        <v>F</v>
      </c>
      <c r="BI45" s="6" t="str">
        <f t="shared" si="38"/>
        <v>F</v>
      </c>
      <c r="BJ45" s="6"/>
      <c r="BK45" s="6">
        <v>42</v>
      </c>
      <c r="BL45" s="196">
        <v>10</v>
      </c>
      <c r="BM45" s="196">
        <v>23</v>
      </c>
      <c r="BN45" s="196">
        <v>18</v>
      </c>
      <c r="BO45" s="6">
        <f t="shared" si="3"/>
        <v>10</v>
      </c>
      <c r="BP45" s="6">
        <f t="shared" si="39"/>
        <v>23</v>
      </c>
      <c r="BQ45" s="6">
        <f t="shared" si="40"/>
        <v>18</v>
      </c>
      <c r="BR45" s="6">
        <f t="shared" si="41"/>
        <v>51</v>
      </c>
      <c r="BS45" s="6" t="str">
        <f t="shared" si="42"/>
        <v>B</v>
      </c>
      <c r="BT45" s="6">
        <f t="shared" si="43"/>
        <v>3</v>
      </c>
      <c r="BU45" s="104"/>
      <c r="BV45" t="str">
        <f t="shared" si="44"/>
        <v>জীববিজ্ঞান</v>
      </c>
      <c r="BW45" s="131">
        <v>1</v>
      </c>
      <c r="BX45" s="106">
        <v>42</v>
      </c>
      <c r="BY45" s="107"/>
      <c r="BZ45" s="132" t="str">
        <f t="shared" ref="BZ45:CA45" si="87">IF(BY45="","Abs.",BY45)</f>
        <v>Abs.</v>
      </c>
      <c r="CA45" s="106" t="str">
        <f t="shared" si="87"/>
        <v>Abs.</v>
      </c>
      <c r="CB45" s="106" t="str">
        <f t="shared" si="46"/>
        <v>Abs.</v>
      </c>
      <c r="CC45" s="106" t="str">
        <f t="shared" si="47"/>
        <v>Abs.</v>
      </c>
      <c r="CD45" s="106"/>
    </row>
    <row r="46" spans="1:82" customFormat="1">
      <c r="A46" s="6">
        <v>43</v>
      </c>
      <c r="B46" s="200" t="s">
        <v>162</v>
      </c>
      <c r="C46" s="6">
        <v>43</v>
      </c>
      <c r="D46" s="171">
        <v>11</v>
      </c>
      <c r="E46" s="171">
        <v>35</v>
      </c>
      <c r="F46" s="6">
        <f t="shared" si="6"/>
        <v>11</v>
      </c>
      <c r="G46" s="6">
        <f t="shared" si="7"/>
        <v>35</v>
      </c>
      <c r="H46" s="6">
        <f t="shared" si="8"/>
        <v>46</v>
      </c>
      <c r="I46" s="6" t="str">
        <f t="shared" si="9"/>
        <v>C</v>
      </c>
      <c r="J46" s="6">
        <f t="shared" si="10"/>
        <v>2</v>
      </c>
      <c r="K46" s="104"/>
      <c r="L46" s="6">
        <v>43</v>
      </c>
      <c r="M46" s="172">
        <v>22</v>
      </c>
      <c r="N46" s="113">
        <f t="shared" si="11"/>
        <v>22</v>
      </c>
      <c r="O46" s="6">
        <f t="shared" si="12"/>
        <v>22</v>
      </c>
      <c r="P46" s="6" t="str">
        <f t="shared" si="13"/>
        <v>F</v>
      </c>
      <c r="Q46" s="6" t="str">
        <f t="shared" si="14"/>
        <v>F</v>
      </c>
      <c r="R46" s="117"/>
      <c r="S46" s="6">
        <v>43</v>
      </c>
      <c r="T46" s="179">
        <v>8</v>
      </c>
      <c r="U46" s="179">
        <v>13</v>
      </c>
      <c r="V46" s="199">
        <v>21</v>
      </c>
      <c r="W46" s="6">
        <f t="shared" si="15"/>
        <v>8</v>
      </c>
      <c r="X46" s="6">
        <f t="shared" si="16"/>
        <v>13</v>
      </c>
      <c r="Y46" s="6">
        <f t="shared" si="17"/>
        <v>21</v>
      </c>
      <c r="Z46" s="6">
        <f t="shared" si="18"/>
        <v>42</v>
      </c>
      <c r="AA46" s="6" t="str">
        <f t="shared" si="19"/>
        <v>F</v>
      </c>
      <c r="AB46" s="6" t="str">
        <f t="shared" si="20"/>
        <v>F</v>
      </c>
      <c r="AC46" s="6"/>
      <c r="AD46" s="6">
        <v>43</v>
      </c>
      <c r="AE46" s="172">
        <v>9</v>
      </c>
      <c r="AF46" s="172">
        <v>4</v>
      </c>
      <c r="AG46" s="172">
        <v>16</v>
      </c>
      <c r="AH46" s="6">
        <f t="shared" si="21"/>
        <v>9</v>
      </c>
      <c r="AI46" s="6">
        <f t="shared" si="22"/>
        <v>4</v>
      </c>
      <c r="AJ46" s="6">
        <f t="shared" si="23"/>
        <v>16</v>
      </c>
      <c r="AK46" s="6">
        <f t="shared" si="24"/>
        <v>29</v>
      </c>
      <c r="AL46" s="6" t="str">
        <f t="shared" si="25"/>
        <v>F</v>
      </c>
      <c r="AM46" s="6" t="str">
        <f t="shared" si="26"/>
        <v>F</v>
      </c>
      <c r="AN46" s="6"/>
      <c r="AO46" s="6">
        <v>43</v>
      </c>
      <c r="AP46" s="180">
        <v>11</v>
      </c>
      <c r="AQ46" s="180">
        <v>9</v>
      </c>
      <c r="AR46" s="180">
        <v>10</v>
      </c>
      <c r="AS46" s="6">
        <f t="shared" si="27"/>
        <v>11</v>
      </c>
      <c r="AT46" s="6">
        <f t="shared" si="28"/>
        <v>9</v>
      </c>
      <c r="AU46" s="6">
        <f t="shared" si="29"/>
        <v>10</v>
      </c>
      <c r="AV46" s="6">
        <f t="shared" si="30"/>
        <v>30</v>
      </c>
      <c r="AW46" s="6" t="str">
        <f t="shared" si="31"/>
        <v>F</v>
      </c>
      <c r="AX46" s="6" t="str">
        <f t="shared" si="32"/>
        <v>F</v>
      </c>
      <c r="AY46" s="6"/>
      <c r="AZ46" s="6">
        <v>43</v>
      </c>
      <c r="BA46" s="185">
        <v>13</v>
      </c>
      <c r="BB46" s="185">
        <v>6</v>
      </c>
      <c r="BC46">
        <v>15</v>
      </c>
      <c r="BD46" s="127">
        <f t="shared" si="33"/>
        <v>13</v>
      </c>
      <c r="BE46" s="6">
        <f t="shared" si="34"/>
        <v>6</v>
      </c>
      <c r="BF46" s="6">
        <f t="shared" si="35"/>
        <v>15</v>
      </c>
      <c r="BG46" s="6">
        <f t="shared" si="36"/>
        <v>34</v>
      </c>
      <c r="BH46" s="6" t="str">
        <f t="shared" si="37"/>
        <v>F</v>
      </c>
      <c r="BI46" s="6" t="str">
        <f t="shared" si="38"/>
        <v>F</v>
      </c>
      <c r="BJ46" s="6"/>
      <c r="BK46" s="6">
        <v>43</v>
      </c>
      <c r="BL46" s="196">
        <v>11</v>
      </c>
      <c r="BM46" s="196">
        <v>17</v>
      </c>
      <c r="BN46" s="196">
        <v>15</v>
      </c>
      <c r="BO46" s="6">
        <f t="shared" si="3"/>
        <v>11</v>
      </c>
      <c r="BP46" s="6">
        <f t="shared" si="39"/>
        <v>17</v>
      </c>
      <c r="BQ46" s="6">
        <f t="shared" si="40"/>
        <v>15</v>
      </c>
      <c r="BR46" s="6">
        <f t="shared" si="41"/>
        <v>43</v>
      </c>
      <c r="BS46" s="6" t="str">
        <f t="shared" si="42"/>
        <v>C</v>
      </c>
      <c r="BT46" s="6">
        <f t="shared" si="43"/>
        <v>2</v>
      </c>
      <c r="BU46" s="104"/>
      <c r="BV46" t="str">
        <f t="shared" si="44"/>
        <v>গণিত</v>
      </c>
      <c r="BW46" s="131">
        <v>2</v>
      </c>
      <c r="BX46" s="106">
        <v>43</v>
      </c>
      <c r="BY46" s="107"/>
      <c r="BZ46" s="132" t="str">
        <f t="shared" ref="BZ46:CA46" si="88">IF(BY46="","Abs.",BY46)</f>
        <v>Abs.</v>
      </c>
      <c r="CA46" s="106" t="str">
        <f t="shared" si="88"/>
        <v>Abs.</v>
      </c>
      <c r="CB46" s="106" t="str">
        <f t="shared" si="46"/>
        <v>Abs.</v>
      </c>
      <c r="CC46" s="106" t="str">
        <f t="shared" si="47"/>
        <v>Abs.</v>
      </c>
      <c r="CD46" s="106"/>
    </row>
    <row r="47" spans="1:82" customFormat="1">
      <c r="A47" s="6">
        <v>44</v>
      </c>
      <c r="B47" s="200" t="s">
        <v>163</v>
      </c>
      <c r="C47" s="6">
        <v>44</v>
      </c>
      <c r="D47" s="171">
        <v>14</v>
      </c>
      <c r="E47" s="171">
        <v>48</v>
      </c>
      <c r="F47" s="6">
        <f t="shared" si="6"/>
        <v>14</v>
      </c>
      <c r="G47" s="6">
        <f t="shared" si="7"/>
        <v>48</v>
      </c>
      <c r="H47" s="6">
        <f t="shared" si="8"/>
        <v>62</v>
      </c>
      <c r="I47" s="6" t="str">
        <f t="shared" si="9"/>
        <v>A-</v>
      </c>
      <c r="J47" s="6">
        <f t="shared" si="10"/>
        <v>3.5</v>
      </c>
      <c r="K47" s="104"/>
      <c r="L47" s="6">
        <v>44</v>
      </c>
      <c r="M47" s="172">
        <v>57</v>
      </c>
      <c r="N47" s="113">
        <f t="shared" si="11"/>
        <v>57</v>
      </c>
      <c r="O47" s="6">
        <f t="shared" si="12"/>
        <v>57</v>
      </c>
      <c r="P47" s="6" t="str">
        <f t="shared" si="13"/>
        <v>B</v>
      </c>
      <c r="Q47" s="6">
        <f t="shared" si="14"/>
        <v>3</v>
      </c>
      <c r="R47" s="117"/>
      <c r="S47" s="6">
        <v>44</v>
      </c>
      <c r="T47" s="179">
        <v>8</v>
      </c>
      <c r="U47" s="179">
        <v>9</v>
      </c>
      <c r="V47" s="199">
        <v>17</v>
      </c>
      <c r="W47" s="6">
        <f t="shared" si="15"/>
        <v>8</v>
      </c>
      <c r="X47" s="6">
        <f t="shared" si="16"/>
        <v>9</v>
      </c>
      <c r="Y47" s="6">
        <f t="shared" si="17"/>
        <v>17</v>
      </c>
      <c r="Z47" s="6">
        <f t="shared" si="18"/>
        <v>34</v>
      </c>
      <c r="AA47" s="6" t="str">
        <f t="shared" si="19"/>
        <v>F</v>
      </c>
      <c r="AB47" s="6" t="str">
        <f t="shared" si="20"/>
        <v>F</v>
      </c>
      <c r="AC47" s="6"/>
      <c r="AD47" s="6">
        <v>44</v>
      </c>
      <c r="AE47" s="172">
        <v>9</v>
      </c>
      <c r="AF47" s="172">
        <v>4</v>
      </c>
      <c r="AG47" s="172">
        <v>20</v>
      </c>
      <c r="AH47" s="6">
        <f t="shared" si="21"/>
        <v>9</v>
      </c>
      <c r="AI47" s="6">
        <f t="shared" si="22"/>
        <v>4</v>
      </c>
      <c r="AJ47" s="6">
        <f t="shared" si="23"/>
        <v>20</v>
      </c>
      <c r="AK47" s="6">
        <f t="shared" si="24"/>
        <v>33</v>
      </c>
      <c r="AL47" s="6" t="str">
        <f t="shared" si="25"/>
        <v>F</v>
      </c>
      <c r="AM47" s="6" t="str">
        <f t="shared" si="26"/>
        <v>F</v>
      </c>
      <c r="AN47" s="6"/>
      <c r="AO47" s="6">
        <v>44</v>
      </c>
      <c r="AP47" s="180">
        <v>8</v>
      </c>
      <c r="AQ47" s="180">
        <v>17</v>
      </c>
      <c r="AR47" s="180">
        <v>18</v>
      </c>
      <c r="AS47" s="6">
        <f t="shared" si="27"/>
        <v>8</v>
      </c>
      <c r="AT47" s="6">
        <f t="shared" si="28"/>
        <v>17</v>
      </c>
      <c r="AU47" s="6">
        <f t="shared" si="29"/>
        <v>18</v>
      </c>
      <c r="AV47" s="6">
        <f t="shared" si="30"/>
        <v>43</v>
      </c>
      <c r="AW47" s="6" t="str">
        <f t="shared" si="31"/>
        <v>C</v>
      </c>
      <c r="AX47" s="6">
        <f t="shared" si="32"/>
        <v>2</v>
      </c>
      <c r="AY47" s="6"/>
      <c r="AZ47" s="6">
        <v>44</v>
      </c>
      <c r="BA47" s="185">
        <v>10</v>
      </c>
      <c r="BB47" s="185">
        <v>0</v>
      </c>
      <c r="BC47">
        <v>15</v>
      </c>
      <c r="BD47" s="127">
        <f t="shared" si="33"/>
        <v>10</v>
      </c>
      <c r="BE47" s="6">
        <f t="shared" si="34"/>
        <v>0</v>
      </c>
      <c r="BF47" s="6">
        <f t="shared" si="35"/>
        <v>15</v>
      </c>
      <c r="BG47" s="6">
        <f t="shared" si="36"/>
        <v>25</v>
      </c>
      <c r="BH47" s="6" t="str">
        <f t="shared" si="37"/>
        <v>F</v>
      </c>
      <c r="BI47" s="6" t="str">
        <f t="shared" si="38"/>
        <v>F</v>
      </c>
      <c r="BJ47" s="6"/>
      <c r="BK47" s="6">
        <v>44</v>
      </c>
      <c r="BL47" s="196">
        <v>13</v>
      </c>
      <c r="BM47" s="196">
        <v>12</v>
      </c>
      <c r="BN47" s="196">
        <v>14</v>
      </c>
      <c r="BO47" s="6">
        <f t="shared" si="3"/>
        <v>13</v>
      </c>
      <c r="BP47" s="6">
        <f t="shared" si="39"/>
        <v>12</v>
      </c>
      <c r="BQ47" s="6">
        <f t="shared" si="40"/>
        <v>14</v>
      </c>
      <c r="BR47" s="6">
        <f t="shared" si="41"/>
        <v>39</v>
      </c>
      <c r="BS47" s="6" t="str">
        <f t="shared" si="42"/>
        <v>F</v>
      </c>
      <c r="BT47" s="6" t="str">
        <f t="shared" si="43"/>
        <v>F</v>
      </c>
      <c r="BU47" s="104"/>
      <c r="BV47" t="str">
        <f t="shared" si="44"/>
        <v>গণিত</v>
      </c>
      <c r="BW47" s="131">
        <v>2</v>
      </c>
      <c r="BX47" s="106">
        <v>44</v>
      </c>
      <c r="BY47" s="107"/>
      <c r="BZ47" s="132" t="str">
        <f t="shared" ref="BZ47:CA47" si="89">IF(BY47="","Abs.",BY47)</f>
        <v>Abs.</v>
      </c>
      <c r="CA47" s="106" t="str">
        <f t="shared" si="89"/>
        <v>Abs.</v>
      </c>
      <c r="CB47" s="106" t="str">
        <f t="shared" si="46"/>
        <v>Abs.</v>
      </c>
      <c r="CC47" s="106" t="str">
        <f t="shared" si="47"/>
        <v>Abs.</v>
      </c>
      <c r="CD47" s="106"/>
    </row>
    <row r="48" spans="1:82" customFormat="1">
      <c r="A48" s="6">
        <v>45</v>
      </c>
      <c r="B48" s="200" t="s">
        <v>164</v>
      </c>
      <c r="C48" s="6">
        <v>45</v>
      </c>
      <c r="D48" s="171">
        <v>12</v>
      </c>
      <c r="E48" s="171">
        <v>56</v>
      </c>
      <c r="F48" s="6">
        <f t="shared" si="6"/>
        <v>12</v>
      </c>
      <c r="G48" s="6">
        <f t="shared" si="7"/>
        <v>56</v>
      </c>
      <c r="H48" s="6">
        <f t="shared" si="8"/>
        <v>68</v>
      </c>
      <c r="I48" s="6" t="str">
        <f t="shared" si="9"/>
        <v>A-</v>
      </c>
      <c r="J48" s="6">
        <f t="shared" si="10"/>
        <v>3.5</v>
      </c>
      <c r="K48" s="104"/>
      <c r="L48" s="6">
        <v>45</v>
      </c>
      <c r="M48" s="172">
        <v>60</v>
      </c>
      <c r="N48" s="113">
        <f t="shared" si="11"/>
        <v>60</v>
      </c>
      <c r="O48" s="6">
        <f t="shared" si="12"/>
        <v>60</v>
      </c>
      <c r="P48" s="6" t="str">
        <f t="shared" si="13"/>
        <v>A-</v>
      </c>
      <c r="Q48" s="6">
        <f t="shared" si="14"/>
        <v>3.5</v>
      </c>
      <c r="R48" s="117"/>
      <c r="S48" s="6">
        <v>45</v>
      </c>
      <c r="T48" s="179">
        <v>6</v>
      </c>
      <c r="U48" s="179">
        <v>7</v>
      </c>
      <c r="V48" s="199">
        <v>19</v>
      </c>
      <c r="W48" s="6">
        <f t="shared" si="15"/>
        <v>6</v>
      </c>
      <c r="X48" s="6">
        <f t="shared" si="16"/>
        <v>7</v>
      </c>
      <c r="Y48" s="6">
        <f t="shared" si="17"/>
        <v>19</v>
      </c>
      <c r="Z48" s="6">
        <f t="shared" si="18"/>
        <v>32</v>
      </c>
      <c r="AA48" s="6" t="str">
        <f t="shared" si="19"/>
        <v>F</v>
      </c>
      <c r="AB48" s="6" t="str">
        <f t="shared" si="20"/>
        <v>F</v>
      </c>
      <c r="AC48" s="6"/>
      <c r="AD48" s="6">
        <v>45</v>
      </c>
      <c r="AE48" s="172">
        <v>10</v>
      </c>
      <c r="AF48" s="172">
        <v>17</v>
      </c>
      <c r="AG48" s="172">
        <v>17</v>
      </c>
      <c r="AH48" s="6">
        <f t="shared" si="21"/>
        <v>10</v>
      </c>
      <c r="AI48" s="6">
        <f t="shared" si="22"/>
        <v>17</v>
      </c>
      <c r="AJ48" s="6">
        <f t="shared" si="23"/>
        <v>17</v>
      </c>
      <c r="AK48" s="6">
        <f t="shared" si="24"/>
        <v>44</v>
      </c>
      <c r="AL48" s="6" t="str">
        <f t="shared" si="25"/>
        <v>C</v>
      </c>
      <c r="AM48" s="6">
        <f t="shared" si="26"/>
        <v>2</v>
      </c>
      <c r="AN48" s="6"/>
      <c r="AO48" s="6">
        <v>45</v>
      </c>
      <c r="AP48" s="180">
        <v>15</v>
      </c>
      <c r="AQ48" s="180">
        <v>10</v>
      </c>
      <c r="AR48" s="180">
        <v>9</v>
      </c>
      <c r="AS48" s="6">
        <f t="shared" si="27"/>
        <v>15</v>
      </c>
      <c r="AT48" s="6">
        <f t="shared" si="28"/>
        <v>10</v>
      </c>
      <c r="AU48" s="6">
        <f t="shared" si="29"/>
        <v>9</v>
      </c>
      <c r="AV48" s="6">
        <f t="shared" si="30"/>
        <v>34</v>
      </c>
      <c r="AW48" s="6" t="str">
        <f t="shared" si="31"/>
        <v>F</v>
      </c>
      <c r="AX48" s="6" t="str">
        <f t="shared" si="32"/>
        <v>F</v>
      </c>
      <c r="AY48" s="6"/>
      <c r="AZ48" s="6">
        <v>45</v>
      </c>
      <c r="BA48" s="185">
        <v>14</v>
      </c>
      <c r="BB48" s="185">
        <v>8</v>
      </c>
      <c r="BC48">
        <v>15</v>
      </c>
      <c r="BD48" s="127">
        <f t="shared" si="33"/>
        <v>14</v>
      </c>
      <c r="BE48" s="6">
        <f t="shared" si="34"/>
        <v>8</v>
      </c>
      <c r="BF48" s="6">
        <f t="shared" si="35"/>
        <v>15</v>
      </c>
      <c r="BG48" s="6">
        <f t="shared" si="36"/>
        <v>37</v>
      </c>
      <c r="BH48" s="6" t="str">
        <f t="shared" si="37"/>
        <v>F</v>
      </c>
      <c r="BI48" s="6" t="str">
        <f t="shared" si="38"/>
        <v>F</v>
      </c>
      <c r="BJ48" s="6"/>
      <c r="BK48" s="6">
        <v>45</v>
      </c>
      <c r="BL48" s="196">
        <v>14</v>
      </c>
      <c r="BM48" s="196">
        <v>20</v>
      </c>
      <c r="BN48" s="196">
        <v>14</v>
      </c>
      <c r="BO48" s="6">
        <f t="shared" si="3"/>
        <v>14</v>
      </c>
      <c r="BP48" s="6">
        <f t="shared" si="39"/>
        <v>20</v>
      </c>
      <c r="BQ48" s="6">
        <f t="shared" si="40"/>
        <v>14</v>
      </c>
      <c r="BR48" s="6">
        <f t="shared" si="41"/>
        <v>48</v>
      </c>
      <c r="BS48" s="6" t="str">
        <f t="shared" si="42"/>
        <v>C</v>
      </c>
      <c r="BT48" s="6">
        <f t="shared" si="43"/>
        <v>2</v>
      </c>
      <c r="BU48" s="104"/>
      <c r="BV48" t="str">
        <f t="shared" si="44"/>
        <v>গণিত</v>
      </c>
      <c r="BW48" s="131">
        <v>2</v>
      </c>
      <c r="BX48" s="106">
        <v>45</v>
      </c>
      <c r="BY48" s="107"/>
      <c r="BZ48" s="132" t="str">
        <f t="shared" ref="BZ48:CA48" si="90">IF(BY48="","Abs.",BY48)</f>
        <v>Abs.</v>
      </c>
      <c r="CA48" s="106" t="str">
        <f t="shared" si="90"/>
        <v>Abs.</v>
      </c>
      <c r="CB48" s="106" t="str">
        <f t="shared" si="46"/>
        <v>Abs.</v>
      </c>
      <c r="CC48" s="106" t="str">
        <f t="shared" si="47"/>
        <v>Abs.</v>
      </c>
      <c r="CD48" s="106"/>
    </row>
    <row r="49" spans="1:82" customFormat="1">
      <c r="A49" s="6">
        <v>46</v>
      </c>
      <c r="B49" s="200" t="s">
        <v>165</v>
      </c>
      <c r="C49" s="6">
        <v>46</v>
      </c>
      <c r="D49" s="171">
        <v>6</v>
      </c>
      <c r="E49" s="171">
        <v>20</v>
      </c>
      <c r="F49" s="6">
        <f t="shared" si="6"/>
        <v>6</v>
      </c>
      <c r="G49" s="6">
        <f t="shared" si="7"/>
        <v>20</v>
      </c>
      <c r="H49" s="6">
        <f t="shared" si="8"/>
        <v>26</v>
      </c>
      <c r="I49" s="6" t="str">
        <f t="shared" si="9"/>
        <v>F</v>
      </c>
      <c r="J49" s="6" t="str">
        <f t="shared" si="10"/>
        <v>F</v>
      </c>
      <c r="K49" s="104"/>
      <c r="L49" s="6">
        <v>46</v>
      </c>
      <c r="M49" s="172">
        <v>49</v>
      </c>
      <c r="N49" s="113">
        <f t="shared" si="11"/>
        <v>49</v>
      </c>
      <c r="O49" s="6">
        <f t="shared" si="12"/>
        <v>49</v>
      </c>
      <c r="P49" s="6" t="str">
        <f t="shared" si="13"/>
        <v>C</v>
      </c>
      <c r="Q49" s="6">
        <f t="shared" si="14"/>
        <v>2</v>
      </c>
      <c r="R49" s="117"/>
      <c r="S49" s="6">
        <v>46</v>
      </c>
      <c r="T49" s="179">
        <v>7</v>
      </c>
      <c r="U49" s="179">
        <v>5</v>
      </c>
      <c r="V49" s="199">
        <v>20</v>
      </c>
      <c r="W49" s="6">
        <f t="shared" si="15"/>
        <v>7</v>
      </c>
      <c r="X49" s="6">
        <f t="shared" si="16"/>
        <v>5</v>
      </c>
      <c r="Y49" s="6">
        <f t="shared" si="17"/>
        <v>20</v>
      </c>
      <c r="Z49" s="6">
        <f t="shared" si="18"/>
        <v>32</v>
      </c>
      <c r="AA49" s="6" t="str">
        <f t="shared" si="19"/>
        <v>F</v>
      </c>
      <c r="AB49" s="6" t="str">
        <f t="shared" si="20"/>
        <v>F</v>
      </c>
      <c r="AC49" s="6"/>
      <c r="AD49" s="6">
        <v>46</v>
      </c>
      <c r="AE49" s="172">
        <v>8</v>
      </c>
      <c r="AF49" s="172">
        <v>9</v>
      </c>
      <c r="AG49" s="172">
        <v>15</v>
      </c>
      <c r="AH49" s="6">
        <f t="shared" si="21"/>
        <v>8</v>
      </c>
      <c r="AI49" s="6">
        <f t="shared" si="22"/>
        <v>9</v>
      </c>
      <c r="AJ49" s="6">
        <f t="shared" si="23"/>
        <v>15</v>
      </c>
      <c r="AK49" s="6">
        <f t="shared" si="24"/>
        <v>32</v>
      </c>
      <c r="AL49" s="6" t="str">
        <f t="shared" si="25"/>
        <v>F</v>
      </c>
      <c r="AM49" s="6" t="str">
        <f t="shared" si="26"/>
        <v>F</v>
      </c>
      <c r="AN49" s="6"/>
      <c r="AO49" s="6">
        <v>46</v>
      </c>
      <c r="AP49" s="180">
        <v>9</v>
      </c>
      <c r="AQ49" s="180">
        <v>4</v>
      </c>
      <c r="AR49" s="180">
        <v>14</v>
      </c>
      <c r="AS49" s="6">
        <f t="shared" si="27"/>
        <v>9</v>
      </c>
      <c r="AT49" s="6">
        <f t="shared" si="28"/>
        <v>4</v>
      </c>
      <c r="AU49" s="6">
        <f t="shared" si="29"/>
        <v>14</v>
      </c>
      <c r="AV49" s="6">
        <f t="shared" si="30"/>
        <v>27</v>
      </c>
      <c r="AW49" s="6" t="str">
        <f t="shared" si="31"/>
        <v>F</v>
      </c>
      <c r="AX49" s="6" t="str">
        <f t="shared" si="32"/>
        <v>F</v>
      </c>
      <c r="AY49" s="6"/>
      <c r="AZ49" s="6">
        <v>46</v>
      </c>
      <c r="BA49" s="185">
        <v>14</v>
      </c>
      <c r="BB49" s="185">
        <v>0</v>
      </c>
      <c r="BC49">
        <v>15</v>
      </c>
      <c r="BD49" s="127">
        <f t="shared" si="33"/>
        <v>14</v>
      </c>
      <c r="BE49" s="6">
        <f t="shared" si="34"/>
        <v>0</v>
      </c>
      <c r="BF49" s="6">
        <f t="shared" si="35"/>
        <v>15</v>
      </c>
      <c r="BG49" s="6">
        <f t="shared" si="36"/>
        <v>29</v>
      </c>
      <c r="BH49" s="6" t="str">
        <f t="shared" si="37"/>
        <v>F</v>
      </c>
      <c r="BI49" s="6" t="str">
        <f t="shared" si="38"/>
        <v>F</v>
      </c>
      <c r="BJ49" s="6"/>
      <c r="BK49" s="6">
        <v>46</v>
      </c>
      <c r="BL49" s="196">
        <v>7</v>
      </c>
      <c r="BM49" s="196">
        <v>4</v>
      </c>
      <c r="BN49" s="196">
        <v>15</v>
      </c>
      <c r="BO49" s="6">
        <f t="shared" si="3"/>
        <v>7</v>
      </c>
      <c r="BP49" s="6">
        <f t="shared" si="39"/>
        <v>4</v>
      </c>
      <c r="BQ49" s="6">
        <f t="shared" si="40"/>
        <v>15</v>
      </c>
      <c r="BR49" s="6">
        <f t="shared" si="41"/>
        <v>26</v>
      </c>
      <c r="BS49" s="6" t="str">
        <f t="shared" si="42"/>
        <v>F</v>
      </c>
      <c r="BT49" s="6" t="str">
        <f t="shared" si="43"/>
        <v>F</v>
      </c>
      <c r="BU49" s="104"/>
      <c r="BV49" t="str">
        <f t="shared" si="44"/>
        <v>গণিত</v>
      </c>
      <c r="BW49" s="131">
        <v>2</v>
      </c>
      <c r="BX49" s="106">
        <v>46</v>
      </c>
      <c r="BY49" s="107"/>
      <c r="BZ49" s="132" t="str">
        <f t="shared" ref="BZ49:CA49" si="91">IF(BY49="","Abs.",BY49)</f>
        <v>Abs.</v>
      </c>
      <c r="CA49" s="106" t="str">
        <f t="shared" si="91"/>
        <v>Abs.</v>
      </c>
      <c r="CB49" s="106" t="str">
        <f t="shared" si="46"/>
        <v>Abs.</v>
      </c>
      <c r="CC49" s="106" t="str">
        <f t="shared" si="47"/>
        <v>Abs.</v>
      </c>
      <c r="CD49" s="106"/>
    </row>
    <row r="50" spans="1:82" customFormat="1">
      <c r="A50" s="6">
        <v>47</v>
      </c>
      <c r="B50" s="200" t="s">
        <v>166</v>
      </c>
      <c r="C50" s="6">
        <v>47</v>
      </c>
      <c r="D50" s="171"/>
      <c r="E50" s="171"/>
      <c r="F50" s="6" t="str">
        <f t="shared" si="6"/>
        <v>Abs.</v>
      </c>
      <c r="G50" s="6" t="str">
        <f t="shared" si="7"/>
        <v>Abs.</v>
      </c>
      <c r="H50" s="6" t="str">
        <f t="shared" si="8"/>
        <v>Abs.</v>
      </c>
      <c r="I50" s="6" t="str">
        <f t="shared" si="9"/>
        <v>Abs.</v>
      </c>
      <c r="J50" s="6" t="str">
        <f t="shared" si="10"/>
        <v>Abs.</v>
      </c>
      <c r="K50" s="104"/>
      <c r="L50" s="6">
        <v>47</v>
      </c>
      <c r="M50" s="172"/>
      <c r="N50" s="113" t="str">
        <f t="shared" si="11"/>
        <v>Abs.</v>
      </c>
      <c r="O50" s="6" t="str">
        <f t="shared" si="12"/>
        <v>Abs.</v>
      </c>
      <c r="P50" s="6" t="str">
        <f t="shared" si="13"/>
        <v>Abs.</v>
      </c>
      <c r="Q50" s="6" t="str">
        <f t="shared" si="14"/>
        <v>Abs.</v>
      </c>
      <c r="R50" s="117"/>
      <c r="S50" s="6">
        <v>47</v>
      </c>
      <c r="T50" s="179"/>
      <c r="U50" s="125"/>
      <c r="V50" s="198"/>
      <c r="W50" s="6" t="str">
        <f t="shared" si="15"/>
        <v>Abs.</v>
      </c>
      <c r="X50" s="6" t="str">
        <f t="shared" si="16"/>
        <v>Abs.</v>
      </c>
      <c r="Y50" s="6" t="str">
        <f t="shared" si="17"/>
        <v>Abs.</v>
      </c>
      <c r="Z50" s="6" t="str">
        <f t="shared" si="18"/>
        <v>Abs.</v>
      </c>
      <c r="AA50" s="6" t="str">
        <f t="shared" si="19"/>
        <v>Abs.</v>
      </c>
      <c r="AB50" s="6" t="str">
        <f t="shared" si="20"/>
        <v>Abs.</v>
      </c>
      <c r="AC50" s="6"/>
      <c r="AD50" s="6">
        <v>47</v>
      </c>
      <c r="AE50" s="172"/>
      <c r="AF50" s="172"/>
      <c r="AG50" s="172"/>
      <c r="AH50" s="6" t="str">
        <f t="shared" si="21"/>
        <v>Abs.</v>
      </c>
      <c r="AI50" s="6" t="str">
        <f t="shared" si="22"/>
        <v>Abs.</v>
      </c>
      <c r="AJ50" s="6" t="str">
        <f t="shared" si="23"/>
        <v>Abs.</v>
      </c>
      <c r="AK50" s="6" t="str">
        <f t="shared" si="24"/>
        <v>Abs.</v>
      </c>
      <c r="AL50" s="6" t="str">
        <f t="shared" si="25"/>
        <v>Abs.</v>
      </c>
      <c r="AM50" s="6" t="str">
        <f t="shared" si="26"/>
        <v>Abs.</v>
      </c>
      <c r="AN50" s="6"/>
      <c r="AO50" s="6">
        <v>47</v>
      </c>
      <c r="AP50" s="125"/>
      <c r="AQ50" s="125"/>
      <c r="AR50" s="125"/>
      <c r="AS50" s="6" t="str">
        <f t="shared" si="27"/>
        <v>Abs.</v>
      </c>
      <c r="AT50" s="6" t="str">
        <f t="shared" si="28"/>
        <v>Abs.</v>
      </c>
      <c r="AU50" s="6" t="str">
        <f t="shared" si="29"/>
        <v>Abs.</v>
      </c>
      <c r="AV50" s="6" t="str">
        <f t="shared" si="30"/>
        <v>Abs.</v>
      </c>
      <c r="AW50" s="6" t="str">
        <f t="shared" si="31"/>
        <v>Abs.</v>
      </c>
      <c r="AX50" s="6" t="str">
        <f t="shared" si="32"/>
        <v>Abs.</v>
      </c>
      <c r="AY50" s="6"/>
      <c r="AZ50" s="6">
        <v>47</v>
      </c>
      <c r="BA50" s="186"/>
      <c r="BB50" s="186"/>
      <c r="BC50" s="187"/>
      <c r="BD50" s="127">
        <f t="shared" si="33"/>
        <v>0</v>
      </c>
      <c r="BE50" s="6" t="str">
        <f t="shared" si="34"/>
        <v>Abs.</v>
      </c>
      <c r="BF50" s="6" t="str">
        <f t="shared" si="35"/>
        <v>Abs.</v>
      </c>
      <c r="BG50" s="6" t="str">
        <f t="shared" si="36"/>
        <v>Abs.</v>
      </c>
      <c r="BH50" s="6" t="str">
        <f t="shared" si="37"/>
        <v>Abs.</v>
      </c>
      <c r="BI50" s="6" t="str">
        <f t="shared" si="38"/>
        <v>Abs.</v>
      </c>
      <c r="BJ50" s="6"/>
      <c r="BK50" s="6">
        <v>47</v>
      </c>
      <c r="BL50" s="196"/>
      <c r="BM50" s="196"/>
      <c r="BN50" s="196"/>
      <c r="BO50" s="6" t="str">
        <f t="shared" si="3"/>
        <v>Abs.</v>
      </c>
      <c r="BP50" s="6" t="str">
        <f t="shared" si="39"/>
        <v>Abs.</v>
      </c>
      <c r="BQ50" s="6" t="str">
        <f t="shared" si="40"/>
        <v>Abs.</v>
      </c>
      <c r="BR50" s="6" t="str">
        <f t="shared" si="41"/>
        <v>Abs.</v>
      </c>
      <c r="BS50" s="6" t="str">
        <f t="shared" si="42"/>
        <v>Abs.</v>
      </c>
      <c r="BT50" s="6" t="str">
        <f t="shared" si="43"/>
        <v>Abs.</v>
      </c>
      <c r="BU50" s="104"/>
      <c r="BV50" t="str">
        <f t="shared" si="44"/>
        <v>গণিত</v>
      </c>
      <c r="BW50" s="131">
        <v>2</v>
      </c>
      <c r="BX50" s="106">
        <v>47</v>
      </c>
      <c r="BY50" s="107"/>
      <c r="BZ50" s="132" t="str">
        <f t="shared" ref="BZ50:CA50" si="92">IF(BY50="","Abs.",BY50)</f>
        <v>Abs.</v>
      </c>
      <c r="CA50" s="106" t="str">
        <f t="shared" si="92"/>
        <v>Abs.</v>
      </c>
      <c r="CB50" s="106" t="str">
        <f t="shared" si="46"/>
        <v>Abs.</v>
      </c>
      <c r="CC50" s="106" t="str">
        <f t="shared" si="47"/>
        <v>Abs.</v>
      </c>
      <c r="CD50" s="106"/>
    </row>
    <row r="51" spans="1:82" customFormat="1">
      <c r="A51" s="6">
        <v>48</v>
      </c>
      <c r="B51" s="200" t="s">
        <v>167</v>
      </c>
      <c r="C51" s="6">
        <v>48</v>
      </c>
      <c r="D51" s="171">
        <v>11</v>
      </c>
      <c r="E51" s="171">
        <v>45</v>
      </c>
      <c r="F51" s="6">
        <f t="shared" si="6"/>
        <v>11</v>
      </c>
      <c r="G51" s="6">
        <f t="shared" si="7"/>
        <v>45</v>
      </c>
      <c r="H51" s="6">
        <f t="shared" si="8"/>
        <v>56</v>
      </c>
      <c r="I51" s="6" t="str">
        <f t="shared" si="9"/>
        <v>B</v>
      </c>
      <c r="J51" s="6">
        <f t="shared" si="10"/>
        <v>3</v>
      </c>
      <c r="K51" s="104"/>
      <c r="L51" s="6">
        <v>48</v>
      </c>
      <c r="M51" s="172">
        <v>36</v>
      </c>
      <c r="N51" s="113">
        <f t="shared" si="11"/>
        <v>36</v>
      </c>
      <c r="O51" s="6">
        <f t="shared" si="12"/>
        <v>36</v>
      </c>
      <c r="P51" s="6" t="str">
        <f t="shared" si="13"/>
        <v>D</v>
      </c>
      <c r="Q51" s="6">
        <f t="shared" si="14"/>
        <v>1</v>
      </c>
      <c r="R51" s="117"/>
      <c r="S51" s="6">
        <v>48</v>
      </c>
      <c r="T51" s="179">
        <v>10</v>
      </c>
      <c r="U51" s="180">
        <v>13</v>
      </c>
      <c r="V51" s="199">
        <v>21</v>
      </c>
      <c r="W51" s="6">
        <f t="shared" si="15"/>
        <v>10</v>
      </c>
      <c r="X51" s="6">
        <f t="shared" si="16"/>
        <v>13</v>
      </c>
      <c r="Y51" s="6">
        <f t="shared" si="17"/>
        <v>21</v>
      </c>
      <c r="Z51" s="6">
        <f t="shared" si="18"/>
        <v>44</v>
      </c>
      <c r="AA51" s="6" t="str">
        <f t="shared" si="19"/>
        <v>F</v>
      </c>
      <c r="AB51" s="6" t="str">
        <f t="shared" si="20"/>
        <v>F</v>
      </c>
      <c r="AC51" s="6"/>
      <c r="AD51" s="6">
        <v>48</v>
      </c>
      <c r="AE51" s="172">
        <v>5</v>
      </c>
      <c r="AF51" s="172">
        <v>9</v>
      </c>
      <c r="AG51" s="172">
        <v>15</v>
      </c>
      <c r="AH51" s="6">
        <f t="shared" si="21"/>
        <v>5</v>
      </c>
      <c r="AI51" s="6">
        <f t="shared" si="22"/>
        <v>9</v>
      </c>
      <c r="AJ51" s="6">
        <f t="shared" si="23"/>
        <v>15</v>
      </c>
      <c r="AK51" s="6">
        <f t="shared" si="24"/>
        <v>29</v>
      </c>
      <c r="AL51" s="6" t="str">
        <f t="shared" si="25"/>
        <v>F</v>
      </c>
      <c r="AM51" s="6" t="str">
        <f t="shared" si="26"/>
        <v>F</v>
      </c>
      <c r="AN51" s="6"/>
      <c r="AO51" s="6">
        <v>48</v>
      </c>
      <c r="AP51" s="180">
        <v>11</v>
      </c>
      <c r="AQ51" s="180">
        <v>7</v>
      </c>
      <c r="AR51" s="180">
        <v>10</v>
      </c>
      <c r="AS51" s="6">
        <f t="shared" si="27"/>
        <v>11</v>
      </c>
      <c r="AT51" s="6">
        <f t="shared" si="28"/>
        <v>7</v>
      </c>
      <c r="AU51" s="6">
        <f t="shared" si="29"/>
        <v>10</v>
      </c>
      <c r="AV51" s="6">
        <f t="shared" si="30"/>
        <v>28</v>
      </c>
      <c r="AW51" s="6" t="str">
        <f t="shared" si="31"/>
        <v>F</v>
      </c>
      <c r="AX51" s="6" t="str">
        <f t="shared" si="32"/>
        <v>F</v>
      </c>
      <c r="AY51" s="6"/>
      <c r="AZ51" s="6">
        <v>48</v>
      </c>
      <c r="BA51" s="185">
        <v>12</v>
      </c>
      <c r="BB51" s="185">
        <v>0</v>
      </c>
      <c r="BC51">
        <v>15</v>
      </c>
      <c r="BD51" s="127">
        <f t="shared" si="33"/>
        <v>12</v>
      </c>
      <c r="BE51" s="6">
        <f t="shared" si="34"/>
        <v>0</v>
      </c>
      <c r="BF51" s="6">
        <f t="shared" si="35"/>
        <v>15</v>
      </c>
      <c r="BG51" s="6">
        <f t="shared" si="36"/>
        <v>27</v>
      </c>
      <c r="BH51" s="6" t="str">
        <f t="shared" si="37"/>
        <v>F</v>
      </c>
      <c r="BI51" s="6" t="str">
        <f t="shared" si="38"/>
        <v>F</v>
      </c>
      <c r="BJ51" s="6"/>
      <c r="BK51" s="6">
        <v>48</v>
      </c>
      <c r="BL51" s="196">
        <v>11</v>
      </c>
      <c r="BM51" s="196">
        <v>17</v>
      </c>
      <c r="BN51" s="196">
        <v>14</v>
      </c>
      <c r="BO51" s="6">
        <f t="shared" si="3"/>
        <v>11</v>
      </c>
      <c r="BP51" s="6">
        <f t="shared" si="39"/>
        <v>17</v>
      </c>
      <c r="BQ51" s="6">
        <f t="shared" si="40"/>
        <v>14</v>
      </c>
      <c r="BR51" s="6">
        <f t="shared" si="41"/>
        <v>42</v>
      </c>
      <c r="BS51" s="6" t="str">
        <f t="shared" si="42"/>
        <v>C</v>
      </c>
      <c r="BT51" s="6">
        <f t="shared" si="43"/>
        <v>2</v>
      </c>
      <c r="BU51" s="104"/>
      <c r="BV51" t="str">
        <f t="shared" si="44"/>
        <v>গণিত</v>
      </c>
      <c r="BW51" s="131">
        <v>2</v>
      </c>
      <c r="BX51" s="106">
        <v>48</v>
      </c>
      <c r="BY51" s="107"/>
      <c r="BZ51" s="132" t="str">
        <f t="shared" ref="BZ51:CA51" si="93">IF(BY51="","Abs.",BY51)</f>
        <v>Abs.</v>
      </c>
      <c r="CA51" s="106" t="str">
        <f t="shared" si="93"/>
        <v>Abs.</v>
      </c>
      <c r="CB51" s="106" t="str">
        <f t="shared" si="46"/>
        <v>Abs.</v>
      </c>
      <c r="CC51" s="106" t="str">
        <f t="shared" si="47"/>
        <v>Abs.</v>
      </c>
      <c r="CD51" s="106"/>
    </row>
    <row r="52" spans="1:82" customFormat="1">
      <c r="A52" s="6">
        <v>49</v>
      </c>
      <c r="B52" s="200" t="s">
        <v>168</v>
      </c>
      <c r="C52" s="6">
        <v>49</v>
      </c>
      <c r="D52" s="171">
        <v>11</v>
      </c>
      <c r="E52" s="171">
        <v>50</v>
      </c>
      <c r="F52" s="6">
        <f t="shared" si="6"/>
        <v>11</v>
      </c>
      <c r="G52" s="6">
        <f t="shared" si="7"/>
        <v>50</v>
      </c>
      <c r="H52" s="6">
        <f t="shared" si="8"/>
        <v>61</v>
      </c>
      <c r="I52" s="6" t="str">
        <f t="shared" si="9"/>
        <v>A-</v>
      </c>
      <c r="J52" s="6">
        <f t="shared" si="10"/>
        <v>3.5</v>
      </c>
      <c r="K52" s="104"/>
      <c r="L52" s="6">
        <v>49</v>
      </c>
      <c r="M52" s="172">
        <v>33</v>
      </c>
      <c r="N52" s="113">
        <f t="shared" si="11"/>
        <v>33</v>
      </c>
      <c r="O52" s="6">
        <f t="shared" si="12"/>
        <v>33</v>
      </c>
      <c r="P52" s="6" t="str">
        <f t="shared" si="13"/>
        <v>D</v>
      </c>
      <c r="Q52" s="6">
        <f t="shared" si="14"/>
        <v>1</v>
      </c>
      <c r="R52" s="117"/>
      <c r="S52" s="6">
        <v>49</v>
      </c>
      <c r="T52" s="179">
        <v>13</v>
      </c>
      <c r="U52" s="179">
        <v>17</v>
      </c>
      <c r="V52" s="199">
        <v>18</v>
      </c>
      <c r="W52" s="6">
        <f t="shared" si="15"/>
        <v>13</v>
      </c>
      <c r="X52" s="6">
        <f t="shared" si="16"/>
        <v>17</v>
      </c>
      <c r="Y52" s="6">
        <f t="shared" si="17"/>
        <v>18</v>
      </c>
      <c r="Z52" s="6">
        <f t="shared" si="18"/>
        <v>48</v>
      </c>
      <c r="AA52" s="6" t="str">
        <f t="shared" si="19"/>
        <v>C</v>
      </c>
      <c r="AB52" s="6">
        <f t="shared" si="20"/>
        <v>2</v>
      </c>
      <c r="AC52" s="6"/>
      <c r="AD52" s="6">
        <v>49</v>
      </c>
      <c r="AE52" s="172">
        <v>9</v>
      </c>
      <c r="AF52" s="172">
        <v>6</v>
      </c>
      <c r="AG52" s="172">
        <v>16</v>
      </c>
      <c r="AH52" s="6">
        <f t="shared" si="21"/>
        <v>9</v>
      </c>
      <c r="AI52" s="6">
        <f t="shared" si="22"/>
        <v>6</v>
      </c>
      <c r="AJ52" s="6">
        <f t="shared" si="23"/>
        <v>16</v>
      </c>
      <c r="AK52" s="6">
        <f t="shared" si="24"/>
        <v>31</v>
      </c>
      <c r="AL52" s="6" t="str">
        <f t="shared" si="25"/>
        <v>F</v>
      </c>
      <c r="AM52" s="6" t="str">
        <f t="shared" si="26"/>
        <v>F</v>
      </c>
      <c r="AN52" s="6"/>
      <c r="AO52" s="6">
        <v>49</v>
      </c>
      <c r="AP52" s="180">
        <v>19</v>
      </c>
      <c r="AQ52" s="180">
        <v>9</v>
      </c>
      <c r="AR52" s="180">
        <v>10</v>
      </c>
      <c r="AS52" s="6">
        <f t="shared" si="27"/>
        <v>19</v>
      </c>
      <c r="AT52" s="6">
        <f t="shared" si="28"/>
        <v>9</v>
      </c>
      <c r="AU52" s="6">
        <f t="shared" si="29"/>
        <v>10</v>
      </c>
      <c r="AV52" s="6">
        <f t="shared" si="30"/>
        <v>38</v>
      </c>
      <c r="AW52" s="6" t="str">
        <f t="shared" si="31"/>
        <v>F</v>
      </c>
      <c r="AX52" s="6" t="str">
        <f t="shared" si="32"/>
        <v>F</v>
      </c>
      <c r="AY52" s="6"/>
      <c r="AZ52" s="6">
        <v>49</v>
      </c>
      <c r="BA52" s="185">
        <v>13</v>
      </c>
      <c r="BB52" s="185">
        <v>0</v>
      </c>
      <c r="BC52">
        <v>15</v>
      </c>
      <c r="BD52" s="127">
        <f t="shared" si="33"/>
        <v>13</v>
      </c>
      <c r="BE52" s="6">
        <f t="shared" si="34"/>
        <v>0</v>
      </c>
      <c r="BF52" s="6">
        <f t="shared" si="35"/>
        <v>15</v>
      </c>
      <c r="BG52" s="6">
        <f t="shared" si="36"/>
        <v>28</v>
      </c>
      <c r="BH52" s="6" t="str">
        <f t="shared" si="37"/>
        <v>F</v>
      </c>
      <c r="BI52" s="6" t="str">
        <f t="shared" si="38"/>
        <v>F</v>
      </c>
      <c r="BJ52" s="6"/>
      <c r="BK52" s="6">
        <v>49</v>
      </c>
      <c r="BL52" s="196">
        <v>14</v>
      </c>
      <c r="BM52" s="196">
        <v>18</v>
      </c>
      <c r="BN52" s="196">
        <v>15</v>
      </c>
      <c r="BO52" s="6">
        <f t="shared" si="3"/>
        <v>14</v>
      </c>
      <c r="BP52" s="6">
        <f t="shared" si="39"/>
        <v>18</v>
      </c>
      <c r="BQ52" s="6">
        <f t="shared" si="40"/>
        <v>15</v>
      </c>
      <c r="BR52" s="6">
        <f t="shared" si="41"/>
        <v>47</v>
      </c>
      <c r="BS52" s="6" t="str">
        <f t="shared" si="42"/>
        <v>C</v>
      </c>
      <c r="BT52" s="6">
        <f t="shared" si="43"/>
        <v>2</v>
      </c>
      <c r="BU52" s="104"/>
      <c r="BV52" t="str">
        <f t="shared" si="44"/>
        <v>গণিত</v>
      </c>
      <c r="BW52" s="131">
        <v>2</v>
      </c>
      <c r="BX52" s="106">
        <v>49</v>
      </c>
      <c r="BY52" s="107"/>
      <c r="BZ52" s="132" t="str">
        <f t="shared" ref="BZ52:CA52" si="94">IF(BY52="","Abs.",BY52)</f>
        <v>Abs.</v>
      </c>
      <c r="CA52" s="106" t="str">
        <f t="shared" si="94"/>
        <v>Abs.</v>
      </c>
      <c r="CB52" s="106" t="str">
        <f t="shared" si="46"/>
        <v>Abs.</v>
      </c>
      <c r="CC52" s="106" t="str">
        <f t="shared" si="47"/>
        <v>Abs.</v>
      </c>
      <c r="CD52" s="106"/>
    </row>
    <row r="53" spans="1:82" customFormat="1">
      <c r="A53" s="6">
        <v>50</v>
      </c>
      <c r="B53" s="200" t="s">
        <v>169</v>
      </c>
      <c r="C53" s="6">
        <v>50</v>
      </c>
      <c r="D53" s="171">
        <v>13</v>
      </c>
      <c r="E53" s="171">
        <v>55</v>
      </c>
      <c r="F53" s="6">
        <f t="shared" si="6"/>
        <v>13</v>
      </c>
      <c r="G53" s="6">
        <f t="shared" si="7"/>
        <v>55</v>
      </c>
      <c r="H53" s="6">
        <f t="shared" si="8"/>
        <v>68</v>
      </c>
      <c r="I53" s="6" t="str">
        <f t="shared" si="9"/>
        <v>A-</v>
      </c>
      <c r="J53" s="6">
        <f t="shared" si="10"/>
        <v>3.5</v>
      </c>
      <c r="K53" s="104"/>
      <c r="L53" s="6">
        <v>50</v>
      </c>
      <c r="M53" s="172">
        <v>50</v>
      </c>
      <c r="N53" s="113">
        <f t="shared" si="11"/>
        <v>50</v>
      </c>
      <c r="O53" s="6">
        <f t="shared" si="12"/>
        <v>50</v>
      </c>
      <c r="P53" s="6" t="str">
        <f t="shared" si="13"/>
        <v>B</v>
      </c>
      <c r="Q53" s="6">
        <f t="shared" si="14"/>
        <v>3</v>
      </c>
      <c r="R53" s="117"/>
      <c r="S53" s="6">
        <v>50</v>
      </c>
      <c r="T53" s="179">
        <v>6</v>
      </c>
      <c r="U53" s="180">
        <v>10</v>
      </c>
      <c r="V53" s="199">
        <v>19</v>
      </c>
      <c r="W53" s="6">
        <f t="shared" si="15"/>
        <v>6</v>
      </c>
      <c r="X53" s="6">
        <f t="shared" si="16"/>
        <v>10</v>
      </c>
      <c r="Y53" s="6">
        <f t="shared" si="17"/>
        <v>19</v>
      </c>
      <c r="Z53" s="6">
        <f t="shared" si="18"/>
        <v>35</v>
      </c>
      <c r="AA53" s="6" t="str">
        <f t="shared" si="19"/>
        <v>F</v>
      </c>
      <c r="AB53" s="6" t="str">
        <f t="shared" si="20"/>
        <v>F</v>
      </c>
      <c r="AC53" s="6"/>
      <c r="AD53" s="6">
        <v>50</v>
      </c>
      <c r="AE53" s="172">
        <v>9</v>
      </c>
      <c r="AF53" s="172">
        <v>5</v>
      </c>
      <c r="AG53" s="172">
        <v>17</v>
      </c>
      <c r="AH53" s="6">
        <f t="shared" si="21"/>
        <v>9</v>
      </c>
      <c r="AI53" s="6">
        <f t="shared" si="22"/>
        <v>5</v>
      </c>
      <c r="AJ53" s="6">
        <f t="shared" si="23"/>
        <v>17</v>
      </c>
      <c r="AK53" s="6">
        <f t="shared" si="24"/>
        <v>31</v>
      </c>
      <c r="AL53" s="6" t="str">
        <f t="shared" si="25"/>
        <v>F</v>
      </c>
      <c r="AM53" s="6" t="str">
        <f t="shared" si="26"/>
        <v>F</v>
      </c>
      <c r="AN53" s="6"/>
      <c r="AO53" s="6">
        <v>50</v>
      </c>
      <c r="AP53" s="180">
        <v>11</v>
      </c>
      <c r="AQ53" s="180">
        <v>17</v>
      </c>
      <c r="AR53" s="180">
        <v>11</v>
      </c>
      <c r="AS53" s="6">
        <f t="shared" si="27"/>
        <v>11</v>
      </c>
      <c r="AT53" s="6">
        <f t="shared" si="28"/>
        <v>17</v>
      </c>
      <c r="AU53" s="6">
        <f t="shared" si="29"/>
        <v>11</v>
      </c>
      <c r="AV53" s="6">
        <f t="shared" si="30"/>
        <v>39</v>
      </c>
      <c r="AW53" s="6" t="str">
        <f t="shared" si="31"/>
        <v>D</v>
      </c>
      <c r="AX53" s="6">
        <f t="shared" si="32"/>
        <v>1</v>
      </c>
      <c r="AY53" s="6"/>
      <c r="AZ53" s="6">
        <v>50</v>
      </c>
      <c r="BA53" s="185">
        <v>10</v>
      </c>
      <c r="BB53" s="185">
        <v>4</v>
      </c>
      <c r="BC53">
        <v>15</v>
      </c>
      <c r="BD53" s="127">
        <f t="shared" si="33"/>
        <v>10</v>
      </c>
      <c r="BE53" s="6">
        <f t="shared" si="34"/>
        <v>4</v>
      </c>
      <c r="BF53" s="6">
        <f t="shared" si="35"/>
        <v>15</v>
      </c>
      <c r="BG53" s="6">
        <f t="shared" si="36"/>
        <v>29</v>
      </c>
      <c r="BH53" s="6" t="str">
        <f t="shared" si="37"/>
        <v>F</v>
      </c>
      <c r="BI53" s="6" t="str">
        <f t="shared" si="38"/>
        <v>F</v>
      </c>
      <c r="BJ53" s="6"/>
      <c r="BK53" s="6">
        <v>50</v>
      </c>
      <c r="BL53" s="196">
        <v>11</v>
      </c>
      <c r="BM53" s="196">
        <v>17</v>
      </c>
      <c r="BN53" s="196">
        <v>15</v>
      </c>
      <c r="BO53" s="6">
        <f t="shared" si="3"/>
        <v>11</v>
      </c>
      <c r="BP53" s="6">
        <f t="shared" si="39"/>
        <v>17</v>
      </c>
      <c r="BQ53" s="6">
        <f t="shared" si="40"/>
        <v>15</v>
      </c>
      <c r="BR53" s="6">
        <f t="shared" si="41"/>
        <v>43</v>
      </c>
      <c r="BS53" s="6" t="str">
        <f t="shared" si="42"/>
        <v>C</v>
      </c>
      <c r="BT53" s="6">
        <f t="shared" si="43"/>
        <v>2</v>
      </c>
      <c r="BU53" s="104"/>
      <c r="BV53" t="str">
        <f t="shared" si="44"/>
        <v>গণিত</v>
      </c>
      <c r="BW53" s="131">
        <v>2</v>
      </c>
      <c r="BX53" s="106">
        <v>50</v>
      </c>
      <c r="BY53" s="107"/>
      <c r="BZ53" s="132" t="str">
        <f t="shared" ref="BZ53:CA53" si="95">IF(BY53="","Abs.",BY53)</f>
        <v>Abs.</v>
      </c>
      <c r="CA53" s="106" t="str">
        <f t="shared" si="95"/>
        <v>Abs.</v>
      </c>
      <c r="CB53" s="106" t="str">
        <f t="shared" si="46"/>
        <v>Abs.</v>
      </c>
      <c r="CC53" s="106" t="str">
        <f t="shared" si="47"/>
        <v>Abs.</v>
      </c>
      <c r="CD53" s="106"/>
    </row>
    <row r="54" spans="1:82" customFormat="1">
      <c r="A54" s="6">
        <v>51</v>
      </c>
      <c r="B54" s="200" t="s">
        <v>170</v>
      </c>
      <c r="C54" s="6">
        <v>51</v>
      </c>
      <c r="D54" s="171">
        <v>12</v>
      </c>
      <c r="E54" s="171">
        <v>46</v>
      </c>
      <c r="F54" s="6">
        <f t="shared" si="6"/>
        <v>12</v>
      </c>
      <c r="G54" s="6">
        <f t="shared" si="7"/>
        <v>46</v>
      </c>
      <c r="H54" s="6">
        <f t="shared" si="8"/>
        <v>58</v>
      </c>
      <c r="I54" s="6" t="str">
        <f t="shared" si="9"/>
        <v>B</v>
      </c>
      <c r="J54" s="6">
        <f t="shared" si="10"/>
        <v>3</v>
      </c>
      <c r="K54" s="104"/>
      <c r="L54" s="6">
        <v>51</v>
      </c>
      <c r="M54" s="172">
        <v>54</v>
      </c>
      <c r="N54" s="113">
        <f t="shared" si="11"/>
        <v>54</v>
      </c>
      <c r="O54" s="6">
        <f t="shared" si="12"/>
        <v>54</v>
      </c>
      <c r="P54" s="6" t="str">
        <f t="shared" si="13"/>
        <v>B</v>
      </c>
      <c r="Q54" s="6">
        <f t="shared" si="14"/>
        <v>3</v>
      </c>
      <c r="R54" s="117"/>
      <c r="S54" s="6">
        <v>51</v>
      </c>
      <c r="T54" s="179">
        <v>7</v>
      </c>
      <c r="U54" s="179">
        <v>0</v>
      </c>
      <c r="V54" s="199">
        <v>21</v>
      </c>
      <c r="W54" s="6">
        <f t="shared" si="15"/>
        <v>7</v>
      </c>
      <c r="X54" s="6">
        <f t="shared" si="16"/>
        <v>0</v>
      </c>
      <c r="Y54" s="6">
        <f t="shared" si="17"/>
        <v>21</v>
      </c>
      <c r="Z54" s="6">
        <f t="shared" si="18"/>
        <v>28</v>
      </c>
      <c r="AA54" s="6" t="str">
        <f t="shared" si="19"/>
        <v>F</v>
      </c>
      <c r="AB54" s="6" t="str">
        <f t="shared" si="20"/>
        <v>F</v>
      </c>
      <c r="AC54" s="6"/>
      <c r="AD54" s="6">
        <v>51</v>
      </c>
      <c r="AE54" s="172">
        <v>8</v>
      </c>
      <c r="AF54" s="172">
        <v>4</v>
      </c>
      <c r="AG54" s="172">
        <v>17</v>
      </c>
      <c r="AH54" s="6">
        <f t="shared" si="21"/>
        <v>8</v>
      </c>
      <c r="AI54" s="6">
        <f t="shared" si="22"/>
        <v>4</v>
      </c>
      <c r="AJ54" s="6">
        <f t="shared" si="23"/>
        <v>17</v>
      </c>
      <c r="AK54" s="6">
        <f t="shared" si="24"/>
        <v>29</v>
      </c>
      <c r="AL54" s="6" t="str">
        <f t="shared" si="25"/>
        <v>F</v>
      </c>
      <c r="AM54" s="6" t="str">
        <f t="shared" si="26"/>
        <v>F</v>
      </c>
      <c r="AN54" s="6"/>
      <c r="AO54" s="6">
        <v>51</v>
      </c>
      <c r="AP54" s="180">
        <v>5</v>
      </c>
      <c r="AQ54" s="180">
        <v>8</v>
      </c>
      <c r="AR54" s="180">
        <v>9</v>
      </c>
      <c r="AS54" s="6">
        <f t="shared" si="27"/>
        <v>5</v>
      </c>
      <c r="AT54" s="6">
        <f t="shared" si="28"/>
        <v>8</v>
      </c>
      <c r="AU54" s="6">
        <f t="shared" si="29"/>
        <v>9</v>
      </c>
      <c r="AV54" s="6">
        <f t="shared" si="30"/>
        <v>22</v>
      </c>
      <c r="AW54" s="6" t="str">
        <f t="shared" si="31"/>
        <v>F</v>
      </c>
      <c r="AX54" s="6" t="str">
        <f t="shared" si="32"/>
        <v>F</v>
      </c>
      <c r="AY54" s="6"/>
      <c r="AZ54" s="6">
        <v>51</v>
      </c>
      <c r="BA54" s="185">
        <v>11</v>
      </c>
      <c r="BB54" s="185">
        <v>5</v>
      </c>
      <c r="BC54">
        <v>15</v>
      </c>
      <c r="BD54" s="127">
        <f t="shared" si="33"/>
        <v>11</v>
      </c>
      <c r="BE54" s="6">
        <f t="shared" si="34"/>
        <v>5</v>
      </c>
      <c r="BF54" s="6">
        <f t="shared" si="35"/>
        <v>15</v>
      </c>
      <c r="BG54" s="6">
        <f t="shared" si="36"/>
        <v>31</v>
      </c>
      <c r="BH54" s="6" t="str">
        <f t="shared" si="37"/>
        <v>F</v>
      </c>
      <c r="BI54" s="6" t="str">
        <f t="shared" si="38"/>
        <v>F</v>
      </c>
      <c r="BJ54" s="6"/>
      <c r="BK54" s="6">
        <v>51</v>
      </c>
      <c r="BL54" s="196">
        <v>9</v>
      </c>
      <c r="BM54" s="196">
        <v>17</v>
      </c>
      <c r="BN54" s="196">
        <v>10</v>
      </c>
      <c r="BO54" s="6">
        <f t="shared" si="3"/>
        <v>9</v>
      </c>
      <c r="BP54" s="6">
        <f t="shared" si="39"/>
        <v>17</v>
      </c>
      <c r="BQ54" s="6">
        <f t="shared" si="40"/>
        <v>10</v>
      </c>
      <c r="BR54" s="6">
        <f t="shared" si="41"/>
        <v>36</v>
      </c>
      <c r="BS54" s="6" t="str">
        <f t="shared" si="42"/>
        <v>D</v>
      </c>
      <c r="BT54" s="6">
        <f t="shared" si="43"/>
        <v>1</v>
      </c>
      <c r="BU54" s="104"/>
      <c r="BV54" t="str">
        <f t="shared" si="44"/>
        <v>গণিত</v>
      </c>
      <c r="BW54" s="131">
        <v>2</v>
      </c>
      <c r="BX54" s="106">
        <v>51</v>
      </c>
      <c r="BY54" s="107"/>
      <c r="BZ54" s="132" t="str">
        <f t="shared" ref="BZ54:CA54" si="96">IF(BY54="","Abs.",BY54)</f>
        <v>Abs.</v>
      </c>
      <c r="CA54" s="106" t="str">
        <f t="shared" si="96"/>
        <v>Abs.</v>
      </c>
      <c r="CB54" s="106" t="str">
        <f t="shared" si="46"/>
        <v>Abs.</v>
      </c>
      <c r="CC54" s="106" t="str">
        <f t="shared" si="47"/>
        <v>Abs.</v>
      </c>
      <c r="CD54" s="106"/>
    </row>
    <row r="55" spans="1:82" customFormat="1">
      <c r="A55" s="6">
        <v>52</v>
      </c>
      <c r="B55" s="200" t="s">
        <v>171</v>
      </c>
      <c r="C55" s="6">
        <v>52</v>
      </c>
      <c r="D55" s="171">
        <v>10</v>
      </c>
      <c r="E55" s="171">
        <v>52</v>
      </c>
      <c r="F55" s="6">
        <f t="shared" si="6"/>
        <v>10</v>
      </c>
      <c r="G55" s="6">
        <f t="shared" si="7"/>
        <v>52</v>
      </c>
      <c r="H55" s="6">
        <f t="shared" si="8"/>
        <v>62</v>
      </c>
      <c r="I55" s="6" t="str">
        <f t="shared" si="9"/>
        <v>A-</v>
      </c>
      <c r="J55" s="6">
        <f t="shared" si="10"/>
        <v>3.5</v>
      </c>
      <c r="K55" s="104"/>
      <c r="L55" s="6">
        <v>52</v>
      </c>
      <c r="M55" s="172">
        <v>70</v>
      </c>
      <c r="N55" s="113">
        <f t="shared" si="11"/>
        <v>70</v>
      </c>
      <c r="O55" s="6">
        <f t="shared" si="12"/>
        <v>70</v>
      </c>
      <c r="P55" s="6" t="str">
        <f t="shared" si="13"/>
        <v>A</v>
      </c>
      <c r="Q55" s="6">
        <f t="shared" si="14"/>
        <v>4</v>
      </c>
      <c r="R55" s="117"/>
      <c r="S55" s="6">
        <v>52</v>
      </c>
      <c r="T55" s="179">
        <v>10</v>
      </c>
      <c r="U55" s="179">
        <v>12</v>
      </c>
      <c r="V55" s="199">
        <v>21</v>
      </c>
      <c r="W55" s="6">
        <f t="shared" si="15"/>
        <v>10</v>
      </c>
      <c r="X55" s="6">
        <f t="shared" si="16"/>
        <v>12</v>
      </c>
      <c r="Y55" s="6">
        <f t="shared" si="17"/>
        <v>21</v>
      </c>
      <c r="Z55" s="6">
        <f t="shared" si="18"/>
        <v>43</v>
      </c>
      <c r="AA55" s="6" t="str">
        <f t="shared" si="19"/>
        <v>F</v>
      </c>
      <c r="AB55" s="6" t="str">
        <f t="shared" si="20"/>
        <v>F</v>
      </c>
      <c r="AC55" s="6"/>
      <c r="AD55" s="6">
        <v>52</v>
      </c>
      <c r="AE55" s="172">
        <v>9</v>
      </c>
      <c r="AF55" s="172">
        <v>12</v>
      </c>
      <c r="AG55" s="172">
        <v>17</v>
      </c>
      <c r="AH55" s="6">
        <f t="shared" si="21"/>
        <v>9</v>
      </c>
      <c r="AI55" s="6">
        <f t="shared" si="22"/>
        <v>12</v>
      </c>
      <c r="AJ55" s="6">
        <f t="shared" si="23"/>
        <v>17</v>
      </c>
      <c r="AK55" s="6">
        <f t="shared" si="24"/>
        <v>38</v>
      </c>
      <c r="AL55" s="6" t="str">
        <f t="shared" si="25"/>
        <v>F</v>
      </c>
      <c r="AM55" s="6" t="str">
        <f t="shared" si="26"/>
        <v>F</v>
      </c>
      <c r="AN55" s="6"/>
      <c r="AO55" s="6">
        <v>52</v>
      </c>
      <c r="AP55" s="180">
        <v>10</v>
      </c>
      <c r="AQ55" s="180">
        <v>20</v>
      </c>
      <c r="AR55" s="180">
        <v>18</v>
      </c>
      <c r="AS55" s="6">
        <f t="shared" si="27"/>
        <v>10</v>
      </c>
      <c r="AT55" s="6">
        <f t="shared" si="28"/>
        <v>20</v>
      </c>
      <c r="AU55" s="6">
        <f t="shared" si="29"/>
        <v>18</v>
      </c>
      <c r="AV55" s="6">
        <f t="shared" si="30"/>
        <v>48</v>
      </c>
      <c r="AW55" s="6" t="str">
        <f t="shared" si="31"/>
        <v>C</v>
      </c>
      <c r="AX55" s="6">
        <f t="shared" si="32"/>
        <v>2</v>
      </c>
      <c r="AY55" s="6"/>
      <c r="AZ55" s="6">
        <v>52</v>
      </c>
      <c r="BA55" s="185">
        <v>4</v>
      </c>
      <c r="BB55" s="185">
        <v>19</v>
      </c>
      <c r="BC55">
        <v>16</v>
      </c>
      <c r="BD55" s="127">
        <f t="shared" si="33"/>
        <v>4</v>
      </c>
      <c r="BE55" s="6">
        <f t="shared" si="34"/>
        <v>19</v>
      </c>
      <c r="BF55" s="6">
        <f t="shared" si="35"/>
        <v>16</v>
      </c>
      <c r="BG55" s="6">
        <f t="shared" si="36"/>
        <v>39</v>
      </c>
      <c r="BH55" s="6" t="str">
        <f t="shared" si="37"/>
        <v>F</v>
      </c>
      <c r="BI55" s="6" t="str">
        <f t="shared" si="38"/>
        <v>F</v>
      </c>
      <c r="BJ55" s="6"/>
      <c r="BK55" s="6">
        <v>52</v>
      </c>
      <c r="BL55" s="196">
        <v>7</v>
      </c>
      <c r="BM55" s="196">
        <v>18</v>
      </c>
      <c r="BN55" s="196">
        <v>15</v>
      </c>
      <c r="BO55" s="6">
        <f t="shared" si="3"/>
        <v>7</v>
      </c>
      <c r="BP55" s="6">
        <f t="shared" si="39"/>
        <v>18</v>
      </c>
      <c r="BQ55" s="6">
        <f t="shared" si="40"/>
        <v>15</v>
      </c>
      <c r="BR55" s="6">
        <f t="shared" si="41"/>
        <v>40</v>
      </c>
      <c r="BS55" s="6" t="str">
        <f t="shared" si="42"/>
        <v>F</v>
      </c>
      <c r="BT55" s="6" t="str">
        <f t="shared" si="43"/>
        <v>F</v>
      </c>
      <c r="BU55" s="104"/>
      <c r="BV55" t="str">
        <f t="shared" si="44"/>
        <v>গণিত</v>
      </c>
      <c r="BW55" s="131">
        <v>2</v>
      </c>
      <c r="BX55" s="106">
        <v>52</v>
      </c>
      <c r="BY55" s="107"/>
      <c r="BZ55" s="132" t="str">
        <f t="shared" ref="BZ55:CA55" si="97">IF(BY55="","Abs.",BY55)</f>
        <v>Abs.</v>
      </c>
      <c r="CA55" s="106" t="str">
        <f t="shared" si="97"/>
        <v>Abs.</v>
      </c>
      <c r="CB55" s="106" t="str">
        <f t="shared" si="46"/>
        <v>Abs.</v>
      </c>
      <c r="CC55" s="106" t="str">
        <f t="shared" si="47"/>
        <v>Abs.</v>
      </c>
      <c r="CD55" s="106"/>
    </row>
    <row r="56" spans="1:82" customFormat="1">
      <c r="A56" s="6">
        <v>53</v>
      </c>
      <c r="B56" s="200" t="s">
        <v>172</v>
      </c>
      <c r="C56" s="6">
        <v>53</v>
      </c>
      <c r="D56" s="171">
        <v>11</v>
      </c>
      <c r="E56" s="171">
        <v>40</v>
      </c>
      <c r="F56" s="6">
        <f t="shared" si="6"/>
        <v>11</v>
      </c>
      <c r="G56" s="6">
        <f t="shared" si="7"/>
        <v>40</v>
      </c>
      <c r="H56" s="6">
        <f t="shared" si="8"/>
        <v>51</v>
      </c>
      <c r="I56" s="6" t="str">
        <f t="shared" si="9"/>
        <v>B</v>
      </c>
      <c r="J56" s="6">
        <f t="shared" si="10"/>
        <v>3</v>
      </c>
      <c r="K56" s="104"/>
      <c r="L56" s="6">
        <v>53</v>
      </c>
      <c r="M56" s="172">
        <v>34</v>
      </c>
      <c r="N56" s="113">
        <f t="shared" si="11"/>
        <v>34</v>
      </c>
      <c r="O56" s="6">
        <f t="shared" si="12"/>
        <v>34</v>
      </c>
      <c r="P56" s="6" t="str">
        <f t="shared" si="13"/>
        <v>D</v>
      </c>
      <c r="Q56" s="6">
        <f t="shared" si="14"/>
        <v>1</v>
      </c>
      <c r="R56" s="117"/>
      <c r="S56" s="6">
        <v>53</v>
      </c>
      <c r="T56" s="179">
        <v>8</v>
      </c>
      <c r="U56" s="179">
        <v>1</v>
      </c>
      <c r="V56" s="199">
        <v>20</v>
      </c>
      <c r="W56" s="6">
        <f t="shared" si="15"/>
        <v>8</v>
      </c>
      <c r="X56" s="6">
        <f t="shared" si="16"/>
        <v>1</v>
      </c>
      <c r="Y56" s="6">
        <f t="shared" si="17"/>
        <v>20</v>
      </c>
      <c r="Z56" s="6">
        <f t="shared" si="18"/>
        <v>29</v>
      </c>
      <c r="AA56" s="6" t="str">
        <f t="shared" si="19"/>
        <v>F</v>
      </c>
      <c r="AB56" s="6" t="str">
        <f t="shared" si="20"/>
        <v>F</v>
      </c>
      <c r="AC56" s="6"/>
      <c r="AD56" s="6">
        <v>53</v>
      </c>
      <c r="AE56" s="172">
        <v>10</v>
      </c>
      <c r="AF56" s="172">
        <v>9</v>
      </c>
      <c r="AG56" s="172">
        <v>17</v>
      </c>
      <c r="AH56" s="6">
        <f t="shared" si="21"/>
        <v>10</v>
      </c>
      <c r="AI56" s="6">
        <f t="shared" si="22"/>
        <v>9</v>
      </c>
      <c r="AJ56" s="6">
        <f t="shared" si="23"/>
        <v>17</v>
      </c>
      <c r="AK56" s="6">
        <f t="shared" si="24"/>
        <v>36</v>
      </c>
      <c r="AL56" s="6" t="str">
        <f t="shared" si="25"/>
        <v>F</v>
      </c>
      <c r="AM56" s="6" t="str">
        <f t="shared" si="26"/>
        <v>F</v>
      </c>
      <c r="AN56" s="6"/>
      <c r="AO56" s="6">
        <v>53</v>
      </c>
      <c r="AP56" s="180">
        <v>5</v>
      </c>
      <c r="AQ56" s="180">
        <v>8</v>
      </c>
      <c r="AR56" s="180">
        <v>9</v>
      </c>
      <c r="AS56" s="6">
        <f t="shared" si="27"/>
        <v>5</v>
      </c>
      <c r="AT56" s="6">
        <f t="shared" si="28"/>
        <v>8</v>
      </c>
      <c r="AU56" s="6">
        <f t="shared" si="29"/>
        <v>9</v>
      </c>
      <c r="AV56" s="6">
        <f t="shared" si="30"/>
        <v>22</v>
      </c>
      <c r="AW56" s="6" t="str">
        <f t="shared" si="31"/>
        <v>F</v>
      </c>
      <c r="AX56" s="6" t="str">
        <f t="shared" si="32"/>
        <v>F</v>
      </c>
      <c r="AY56" s="6"/>
      <c r="AZ56" s="6">
        <v>53</v>
      </c>
      <c r="BA56" s="185">
        <v>7</v>
      </c>
      <c r="BB56" s="185">
        <v>0</v>
      </c>
      <c r="BC56">
        <v>15</v>
      </c>
      <c r="BD56" s="127">
        <f t="shared" si="33"/>
        <v>7</v>
      </c>
      <c r="BE56" s="6">
        <f t="shared" si="34"/>
        <v>0</v>
      </c>
      <c r="BF56" s="6">
        <f t="shared" si="35"/>
        <v>15</v>
      </c>
      <c r="BG56" s="6">
        <f t="shared" si="36"/>
        <v>22</v>
      </c>
      <c r="BH56" s="6" t="str">
        <f t="shared" si="37"/>
        <v>F</v>
      </c>
      <c r="BI56" s="6" t="str">
        <f t="shared" si="38"/>
        <v>F</v>
      </c>
      <c r="BJ56" s="6"/>
      <c r="BK56" s="6">
        <v>53</v>
      </c>
      <c r="BL56" s="196">
        <v>6</v>
      </c>
      <c r="BM56" s="196">
        <v>13</v>
      </c>
      <c r="BN56" s="196">
        <v>15</v>
      </c>
      <c r="BO56" s="6">
        <f t="shared" si="3"/>
        <v>6</v>
      </c>
      <c r="BP56" s="6">
        <f t="shared" si="39"/>
        <v>13</v>
      </c>
      <c r="BQ56" s="6">
        <f t="shared" si="40"/>
        <v>15</v>
      </c>
      <c r="BR56" s="6">
        <f t="shared" si="41"/>
        <v>34</v>
      </c>
      <c r="BS56" s="6" t="str">
        <f t="shared" si="42"/>
        <v>F</v>
      </c>
      <c r="BT56" s="6" t="str">
        <f t="shared" si="43"/>
        <v>F</v>
      </c>
      <c r="BU56" s="104"/>
      <c r="BV56" t="str">
        <f t="shared" si="44"/>
        <v>গণিত</v>
      </c>
      <c r="BW56" s="131">
        <v>2</v>
      </c>
      <c r="BX56" s="106">
        <v>53</v>
      </c>
      <c r="BY56" s="107"/>
      <c r="BZ56" s="132" t="str">
        <f t="shared" ref="BZ56:CA56" si="98">IF(BY56="","Abs.",BY56)</f>
        <v>Abs.</v>
      </c>
      <c r="CA56" s="106" t="str">
        <f t="shared" si="98"/>
        <v>Abs.</v>
      </c>
      <c r="CB56" s="106" t="str">
        <f t="shared" si="46"/>
        <v>Abs.</v>
      </c>
      <c r="CC56" s="106" t="str">
        <f t="shared" si="47"/>
        <v>Abs.</v>
      </c>
      <c r="CD56" s="106"/>
    </row>
    <row r="57" spans="1:82" customFormat="1">
      <c r="A57" s="6">
        <v>54</v>
      </c>
      <c r="B57" s="200" t="s">
        <v>173</v>
      </c>
      <c r="C57" s="6">
        <v>54</v>
      </c>
      <c r="D57" s="171">
        <v>13</v>
      </c>
      <c r="E57" s="171">
        <v>43</v>
      </c>
      <c r="F57" s="6">
        <f t="shared" si="6"/>
        <v>13</v>
      </c>
      <c r="G57" s="6">
        <f t="shared" si="7"/>
        <v>43</v>
      </c>
      <c r="H57" s="6">
        <f t="shared" si="8"/>
        <v>56</v>
      </c>
      <c r="I57" s="6" t="str">
        <f t="shared" si="9"/>
        <v>B</v>
      </c>
      <c r="J57" s="6">
        <f t="shared" si="10"/>
        <v>3</v>
      </c>
      <c r="K57" s="104"/>
      <c r="L57" s="6">
        <v>54</v>
      </c>
      <c r="M57" s="172">
        <v>48</v>
      </c>
      <c r="N57" s="113">
        <f t="shared" si="11"/>
        <v>48</v>
      </c>
      <c r="O57" s="6">
        <f t="shared" si="12"/>
        <v>48</v>
      </c>
      <c r="P57" s="6" t="str">
        <f t="shared" si="13"/>
        <v>C</v>
      </c>
      <c r="Q57" s="6">
        <f t="shared" si="14"/>
        <v>2</v>
      </c>
      <c r="R57" s="117"/>
      <c r="S57" s="6">
        <v>54</v>
      </c>
      <c r="T57" s="179">
        <v>7</v>
      </c>
      <c r="U57" s="180">
        <v>12</v>
      </c>
      <c r="V57" s="199">
        <v>20</v>
      </c>
      <c r="W57" s="6">
        <f t="shared" si="15"/>
        <v>7</v>
      </c>
      <c r="X57" s="6">
        <f t="shared" si="16"/>
        <v>12</v>
      </c>
      <c r="Y57" s="6">
        <f t="shared" si="17"/>
        <v>20</v>
      </c>
      <c r="Z57" s="6">
        <f t="shared" si="18"/>
        <v>39</v>
      </c>
      <c r="AA57" s="6" t="str">
        <f t="shared" si="19"/>
        <v>F</v>
      </c>
      <c r="AB57" s="6" t="str">
        <f t="shared" si="20"/>
        <v>F</v>
      </c>
      <c r="AC57" s="6"/>
      <c r="AD57" s="6">
        <v>54</v>
      </c>
      <c r="AE57" s="172">
        <v>7</v>
      </c>
      <c r="AF57" s="172">
        <v>11</v>
      </c>
      <c r="AG57" s="172">
        <v>17</v>
      </c>
      <c r="AH57" s="6">
        <f t="shared" si="21"/>
        <v>7</v>
      </c>
      <c r="AI57" s="6">
        <f t="shared" si="22"/>
        <v>11</v>
      </c>
      <c r="AJ57" s="6">
        <f t="shared" si="23"/>
        <v>17</v>
      </c>
      <c r="AK57" s="6">
        <f t="shared" si="24"/>
        <v>35</v>
      </c>
      <c r="AL57" s="6" t="str">
        <f t="shared" si="25"/>
        <v>F</v>
      </c>
      <c r="AM57" s="6" t="str">
        <f t="shared" si="26"/>
        <v>F</v>
      </c>
      <c r="AN57" s="6"/>
      <c r="AO57" s="6">
        <v>54</v>
      </c>
      <c r="AP57" s="180">
        <v>7</v>
      </c>
      <c r="AQ57" s="180">
        <v>9</v>
      </c>
      <c r="AR57" s="180">
        <v>9</v>
      </c>
      <c r="AS57" s="6">
        <f t="shared" si="27"/>
        <v>7</v>
      </c>
      <c r="AT57" s="6">
        <f t="shared" si="28"/>
        <v>9</v>
      </c>
      <c r="AU57" s="6">
        <f t="shared" si="29"/>
        <v>9</v>
      </c>
      <c r="AV57" s="6">
        <f t="shared" si="30"/>
        <v>25</v>
      </c>
      <c r="AW57" s="6" t="str">
        <f t="shared" si="31"/>
        <v>F</v>
      </c>
      <c r="AX57" s="6" t="str">
        <f t="shared" si="32"/>
        <v>F</v>
      </c>
      <c r="AY57" s="6"/>
      <c r="AZ57" s="6">
        <v>54</v>
      </c>
      <c r="BA57" s="185">
        <v>6</v>
      </c>
      <c r="BB57" s="185">
        <v>0</v>
      </c>
      <c r="BC57">
        <v>15</v>
      </c>
      <c r="BD57" s="127">
        <f t="shared" si="33"/>
        <v>6</v>
      </c>
      <c r="BE57" s="6">
        <f t="shared" si="34"/>
        <v>0</v>
      </c>
      <c r="BF57" s="6">
        <f t="shared" si="35"/>
        <v>15</v>
      </c>
      <c r="BG57" s="6">
        <f t="shared" si="36"/>
        <v>21</v>
      </c>
      <c r="BH57" s="6" t="str">
        <f t="shared" si="37"/>
        <v>F</v>
      </c>
      <c r="BI57" s="6" t="str">
        <f t="shared" si="38"/>
        <v>F</v>
      </c>
      <c r="BJ57" s="6"/>
      <c r="BK57" s="6">
        <v>54</v>
      </c>
      <c r="BL57" s="196">
        <v>9</v>
      </c>
      <c r="BM57" s="196">
        <v>9</v>
      </c>
      <c r="BN57" s="196">
        <v>15</v>
      </c>
      <c r="BO57" s="6">
        <f t="shared" si="3"/>
        <v>9</v>
      </c>
      <c r="BP57" s="6">
        <f t="shared" si="39"/>
        <v>9</v>
      </c>
      <c r="BQ57" s="6">
        <f t="shared" si="40"/>
        <v>15</v>
      </c>
      <c r="BR57" s="6">
        <f t="shared" si="41"/>
        <v>33</v>
      </c>
      <c r="BS57" s="6" t="str">
        <f t="shared" si="42"/>
        <v>F</v>
      </c>
      <c r="BT57" s="6" t="str">
        <f t="shared" si="43"/>
        <v>F</v>
      </c>
      <c r="BU57" s="104"/>
      <c r="BV57" t="str">
        <f t="shared" si="44"/>
        <v>গণিত</v>
      </c>
      <c r="BW57" s="131">
        <v>2</v>
      </c>
      <c r="BX57" s="106">
        <v>54</v>
      </c>
      <c r="BY57" s="107"/>
      <c r="BZ57" s="132" t="str">
        <f t="shared" ref="BZ57:CA57" si="99">IF(BY57="","Abs.",BY57)</f>
        <v>Abs.</v>
      </c>
      <c r="CA57" s="106" t="str">
        <f t="shared" si="99"/>
        <v>Abs.</v>
      </c>
      <c r="CB57" s="106" t="str">
        <f t="shared" si="46"/>
        <v>Abs.</v>
      </c>
      <c r="CC57" s="106" t="str">
        <f t="shared" si="47"/>
        <v>Abs.</v>
      </c>
      <c r="CD57" s="106"/>
    </row>
    <row r="58" spans="1:82" customFormat="1">
      <c r="A58" s="6">
        <v>55</v>
      </c>
      <c r="B58" s="200" t="s">
        <v>174</v>
      </c>
      <c r="C58" s="6">
        <v>55</v>
      </c>
      <c r="D58" s="171">
        <v>14</v>
      </c>
      <c r="E58" s="171">
        <v>43</v>
      </c>
      <c r="F58" s="6">
        <f t="shared" si="6"/>
        <v>14</v>
      </c>
      <c r="G58" s="6">
        <f t="shared" si="7"/>
        <v>43</v>
      </c>
      <c r="H58" s="6">
        <f t="shared" si="8"/>
        <v>57</v>
      </c>
      <c r="I58" s="6" t="str">
        <f t="shared" si="9"/>
        <v>B</v>
      </c>
      <c r="J58" s="6">
        <f t="shared" si="10"/>
        <v>3</v>
      </c>
      <c r="K58" s="104"/>
      <c r="L58" s="6">
        <v>55</v>
      </c>
      <c r="M58" s="172">
        <v>61</v>
      </c>
      <c r="N58" s="113">
        <f t="shared" si="11"/>
        <v>61</v>
      </c>
      <c r="O58" s="6">
        <f t="shared" si="12"/>
        <v>61</v>
      </c>
      <c r="P58" s="6" t="str">
        <f t="shared" si="13"/>
        <v>A-</v>
      </c>
      <c r="Q58" s="6">
        <f t="shared" si="14"/>
        <v>3.5</v>
      </c>
      <c r="R58" s="117"/>
      <c r="S58" s="6">
        <v>55</v>
      </c>
      <c r="T58" s="179">
        <v>10</v>
      </c>
      <c r="U58" s="179">
        <v>4</v>
      </c>
      <c r="V58" s="199">
        <v>21</v>
      </c>
      <c r="W58" s="6">
        <f t="shared" si="15"/>
        <v>10</v>
      </c>
      <c r="X58" s="6">
        <f t="shared" si="16"/>
        <v>4</v>
      </c>
      <c r="Y58" s="6">
        <f t="shared" si="17"/>
        <v>21</v>
      </c>
      <c r="Z58" s="6">
        <f t="shared" si="18"/>
        <v>35</v>
      </c>
      <c r="AA58" s="6" t="str">
        <f t="shared" si="19"/>
        <v>F</v>
      </c>
      <c r="AB58" s="6" t="str">
        <f t="shared" si="20"/>
        <v>F</v>
      </c>
      <c r="AC58" s="6"/>
      <c r="AD58" s="6">
        <v>55</v>
      </c>
      <c r="AE58" s="172">
        <v>9</v>
      </c>
      <c r="AF58" s="172">
        <v>20</v>
      </c>
      <c r="AG58" s="172">
        <v>17</v>
      </c>
      <c r="AH58" s="6">
        <f t="shared" si="21"/>
        <v>9</v>
      </c>
      <c r="AI58" s="6">
        <f t="shared" si="22"/>
        <v>20</v>
      </c>
      <c r="AJ58" s="6">
        <f t="shared" si="23"/>
        <v>17</v>
      </c>
      <c r="AK58" s="6">
        <f t="shared" si="24"/>
        <v>46</v>
      </c>
      <c r="AL58" s="6" t="str">
        <f t="shared" si="25"/>
        <v>C</v>
      </c>
      <c r="AM58" s="6">
        <f t="shared" si="26"/>
        <v>2</v>
      </c>
      <c r="AN58" s="6"/>
      <c r="AO58" s="6">
        <v>55</v>
      </c>
      <c r="AP58" s="125">
        <v>13</v>
      </c>
      <c r="AQ58" s="125">
        <v>21</v>
      </c>
      <c r="AR58" s="125">
        <v>10</v>
      </c>
      <c r="AS58" s="6">
        <f t="shared" si="27"/>
        <v>13</v>
      </c>
      <c r="AT58" s="6">
        <f t="shared" si="28"/>
        <v>21</v>
      </c>
      <c r="AU58" s="6">
        <f t="shared" si="29"/>
        <v>10</v>
      </c>
      <c r="AV58" s="6">
        <f t="shared" si="30"/>
        <v>44</v>
      </c>
      <c r="AW58" s="6" t="str">
        <f t="shared" si="31"/>
        <v>C</v>
      </c>
      <c r="AX58" s="6">
        <f t="shared" si="32"/>
        <v>2</v>
      </c>
      <c r="AY58" s="6"/>
      <c r="AZ58" s="6">
        <v>55</v>
      </c>
      <c r="BA58" s="185">
        <v>8</v>
      </c>
      <c r="BB58" s="185">
        <v>0</v>
      </c>
      <c r="BC58">
        <v>15</v>
      </c>
      <c r="BD58" s="127">
        <f t="shared" si="33"/>
        <v>8</v>
      </c>
      <c r="BE58" s="6">
        <f t="shared" si="34"/>
        <v>0</v>
      </c>
      <c r="BF58" s="6">
        <f t="shared" si="35"/>
        <v>15</v>
      </c>
      <c r="BG58" s="6">
        <f t="shared" si="36"/>
        <v>23</v>
      </c>
      <c r="BH58" s="6" t="str">
        <f t="shared" si="37"/>
        <v>F</v>
      </c>
      <c r="BI58" s="6" t="str">
        <f t="shared" si="38"/>
        <v>F</v>
      </c>
      <c r="BJ58" s="6"/>
      <c r="BK58" s="6">
        <v>55</v>
      </c>
      <c r="BL58" s="196"/>
      <c r="BM58" s="196"/>
      <c r="BN58" s="196"/>
      <c r="BO58" s="6" t="str">
        <f t="shared" si="3"/>
        <v>Abs.</v>
      </c>
      <c r="BP58" s="6" t="str">
        <f t="shared" si="39"/>
        <v>Abs.</v>
      </c>
      <c r="BQ58" s="6" t="str">
        <f t="shared" si="40"/>
        <v>Abs.</v>
      </c>
      <c r="BR58" s="6" t="str">
        <f t="shared" si="41"/>
        <v>Abs.</v>
      </c>
      <c r="BS58" s="6" t="str">
        <f t="shared" si="42"/>
        <v>Abs.</v>
      </c>
      <c r="BT58" s="6" t="str">
        <f t="shared" si="43"/>
        <v>Abs.</v>
      </c>
      <c r="BU58" s="104"/>
      <c r="BV58" t="str">
        <f t="shared" si="44"/>
        <v>গণিত</v>
      </c>
      <c r="BW58" s="131">
        <v>2</v>
      </c>
      <c r="BX58" s="106">
        <v>55</v>
      </c>
      <c r="BY58" s="107"/>
      <c r="BZ58" s="132" t="str">
        <f t="shared" ref="BZ58:CA58" si="100">IF(BY58="","Abs.",BY58)</f>
        <v>Abs.</v>
      </c>
      <c r="CA58" s="106" t="str">
        <f t="shared" si="100"/>
        <v>Abs.</v>
      </c>
      <c r="CB58" s="106" t="str">
        <f t="shared" si="46"/>
        <v>Abs.</v>
      </c>
      <c r="CC58" s="106" t="str">
        <f t="shared" si="47"/>
        <v>Abs.</v>
      </c>
      <c r="CD58" s="106"/>
    </row>
    <row r="59" spans="1:82" customFormat="1">
      <c r="A59" s="6">
        <v>56</v>
      </c>
      <c r="B59" s="200" t="s">
        <v>175</v>
      </c>
      <c r="C59" s="6">
        <v>56</v>
      </c>
      <c r="D59" s="171">
        <v>12</v>
      </c>
      <c r="E59" s="171">
        <v>24</v>
      </c>
      <c r="F59" s="6">
        <f t="shared" si="6"/>
        <v>12</v>
      </c>
      <c r="G59" s="6">
        <f t="shared" si="7"/>
        <v>24</v>
      </c>
      <c r="H59" s="6">
        <f t="shared" si="8"/>
        <v>36</v>
      </c>
      <c r="I59" s="6" t="str">
        <f t="shared" si="9"/>
        <v>F</v>
      </c>
      <c r="J59" s="6" t="str">
        <f t="shared" si="10"/>
        <v>F</v>
      </c>
      <c r="K59" s="104"/>
      <c r="L59" s="6">
        <v>56</v>
      </c>
      <c r="M59" s="172">
        <v>22</v>
      </c>
      <c r="N59" s="113">
        <f t="shared" si="11"/>
        <v>22</v>
      </c>
      <c r="O59" s="6">
        <f t="shared" si="12"/>
        <v>22</v>
      </c>
      <c r="P59" s="6" t="str">
        <f t="shared" si="13"/>
        <v>F</v>
      </c>
      <c r="Q59" s="6" t="str">
        <f t="shared" si="14"/>
        <v>F</v>
      </c>
      <c r="R59" s="117"/>
      <c r="S59" s="6">
        <v>56</v>
      </c>
      <c r="T59" s="179">
        <v>8</v>
      </c>
      <c r="U59" s="179">
        <v>0</v>
      </c>
      <c r="V59" s="199">
        <v>20</v>
      </c>
      <c r="W59" s="6">
        <f t="shared" si="15"/>
        <v>8</v>
      </c>
      <c r="X59" s="6">
        <f t="shared" si="16"/>
        <v>0</v>
      </c>
      <c r="Y59" s="6">
        <f t="shared" si="17"/>
        <v>20</v>
      </c>
      <c r="Z59" s="6">
        <f t="shared" si="18"/>
        <v>28</v>
      </c>
      <c r="AA59" s="6" t="str">
        <f t="shared" si="19"/>
        <v>F</v>
      </c>
      <c r="AB59" s="6" t="str">
        <f t="shared" si="20"/>
        <v>F</v>
      </c>
      <c r="AC59" s="6"/>
      <c r="AD59" s="6">
        <v>56</v>
      </c>
      <c r="AE59" s="172">
        <v>8</v>
      </c>
      <c r="AF59" s="172">
        <v>0</v>
      </c>
      <c r="AG59" s="172">
        <v>17</v>
      </c>
      <c r="AH59" s="6">
        <f t="shared" si="21"/>
        <v>8</v>
      </c>
      <c r="AI59" s="6">
        <f t="shared" si="22"/>
        <v>0</v>
      </c>
      <c r="AJ59" s="6">
        <f t="shared" si="23"/>
        <v>17</v>
      </c>
      <c r="AK59" s="6">
        <f t="shared" si="24"/>
        <v>25</v>
      </c>
      <c r="AL59" s="6" t="str">
        <f t="shared" si="25"/>
        <v>F</v>
      </c>
      <c r="AM59" s="6" t="str">
        <f t="shared" si="26"/>
        <v>F</v>
      </c>
      <c r="AN59" s="6"/>
      <c r="AO59" s="6">
        <v>56</v>
      </c>
      <c r="AP59" s="180">
        <v>10</v>
      </c>
      <c r="AQ59" s="180">
        <v>4</v>
      </c>
      <c r="AR59" s="180">
        <v>9</v>
      </c>
      <c r="AS59" s="6">
        <f t="shared" si="27"/>
        <v>10</v>
      </c>
      <c r="AT59" s="6">
        <f t="shared" si="28"/>
        <v>4</v>
      </c>
      <c r="AU59" s="6">
        <f t="shared" si="29"/>
        <v>9</v>
      </c>
      <c r="AV59" s="6">
        <f t="shared" si="30"/>
        <v>23</v>
      </c>
      <c r="AW59" s="6" t="str">
        <f t="shared" si="31"/>
        <v>F</v>
      </c>
      <c r="AX59" s="6" t="str">
        <f t="shared" si="32"/>
        <v>F</v>
      </c>
      <c r="AY59" s="6"/>
      <c r="AZ59" s="6">
        <v>56</v>
      </c>
      <c r="BA59" s="185">
        <v>8</v>
      </c>
      <c r="BB59" s="185">
        <v>0</v>
      </c>
      <c r="BC59">
        <v>15</v>
      </c>
      <c r="BD59" s="127">
        <f t="shared" si="33"/>
        <v>8</v>
      </c>
      <c r="BE59" s="6">
        <f t="shared" si="34"/>
        <v>0</v>
      </c>
      <c r="BF59" s="6">
        <f t="shared" si="35"/>
        <v>15</v>
      </c>
      <c r="BG59" s="6">
        <f t="shared" si="36"/>
        <v>23</v>
      </c>
      <c r="BH59" s="6" t="str">
        <f t="shared" si="37"/>
        <v>F</v>
      </c>
      <c r="BI59" s="6" t="str">
        <f t="shared" si="38"/>
        <v>F</v>
      </c>
      <c r="BJ59" s="6"/>
      <c r="BK59" s="6">
        <v>56</v>
      </c>
      <c r="BL59" s="196">
        <v>7</v>
      </c>
      <c r="BM59" s="196">
        <v>10</v>
      </c>
      <c r="BN59" s="196">
        <v>14</v>
      </c>
      <c r="BO59" s="6">
        <f t="shared" si="3"/>
        <v>7</v>
      </c>
      <c r="BP59" s="6">
        <f t="shared" si="39"/>
        <v>10</v>
      </c>
      <c r="BQ59" s="6">
        <f t="shared" si="40"/>
        <v>14</v>
      </c>
      <c r="BR59" s="6">
        <f t="shared" si="41"/>
        <v>31</v>
      </c>
      <c r="BS59" s="6" t="str">
        <f t="shared" si="42"/>
        <v>F</v>
      </c>
      <c r="BT59" s="6" t="str">
        <f t="shared" si="43"/>
        <v>F</v>
      </c>
      <c r="BU59" s="104"/>
      <c r="BV59" t="str">
        <f t="shared" si="44"/>
        <v>গণিত</v>
      </c>
      <c r="BW59" s="131">
        <v>2</v>
      </c>
      <c r="BX59" s="106">
        <v>56</v>
      </c>
      <c r="BY59" s="107"/>
      <c r="BZ59" s="132" t="str">
        <f t="shared" ref="BZ59:CA59" si="101">IF(BY59="","Abs.",BY59)</f>
        <v>Abs.</v>
      </c>
      <c r="CA59" s="106" t="str">
        <f t="shared" si="101"/>
        <v>Abs.</v>
      </c>
      <c r="CB59" s="106" t="str">
        <f t="shared" si="46"/>
        <v>Abs.</v>
      </c>
      <c r="CC59" s="106" t="str">
        <f t="shared" si="47"/>
        <v>Abs.</v>
      </c>
      <c r="CD59" s="106"/>
    </row>
    <row r="60" spans="1:82" customFormat="1">
      <c r="A60" s="6">
        <v>57</v>
      </c>
      <c r="B60" s="200" t="s">
        <v>176</v>
      </c>
      <c r="C60" s="6">
        <v>57</v>
      </c>
      <c r="D60" s="171">
        <v>11</v>
      </c>
      <c r="E60" s="171">
        <v>53</v>
      </c>
      <c r="F60" s="6">
        <f t="shared" si="6"/>
        <v>11</v>
      </c>
      <c r="G60" s="6">
        <f t="shared" si="7"/>
        <v>53</v>
      </c>
      <c r="H60" s="6">
        <f t="shared" si="8"/>
        <v>64</v>
      </c>
      <c r="I60" s="6" t="str">
        <f t="shared" si="9"/>
        <v>A-</v>
      </c>
      <c r="J60" s="6">
        <f t="shared" si="10"/>
        <v>3.5</v>
      </c>
      <c r="K60" s="104"/>
      <c r="L60" s="6">
        <v>57</v>
      </c>
      <c r="M60" s="172">
        <v>51</v>
      </c>
      <c r="N60" s="113">
        <f t="shared" si="11"/>
        <v>51</v>
      </c>
      <c r="O60" s="6">
        <f t="shared" si="12"/>
        <v>51</v>
      </c>
      <c r="P60" s="6" t="str">
        <f t="shared" si="13"/>
        <v>B</v>
      </c>
      <c r="Q60" s="6">
        <f t="shared" si="14"/>
        <v>3</v>
      </c>
      <c r="R60" s="117"/>
      <c r="S60" s="6">
        <v>57</v>
      </c>
      <c r="T60" s="179">
        <v>12</v>
      </c>
      <c r="U60" s="179">
        <v>17</v>
      </c>
      <c r="V60" s="199">
        <v>19</v>
      </c>
      <c r="W60" s="6">
        <f t="shared" si="15"/>
        <v>12</v>
      </c>
      <c r="X60" s="6">
        <f t="shared" si="16"/>
        <v>17</v>
      </c>
      <c r="Y60" s="6">
        <f t="shared" si="17"/>
        <v>19</v>
      </c>
      <c r="Z60" s="6">
        <f t="shared" si="18"/>
        <v>48</v>
      </c>
      <c r="AA60" s="6" t="str">
        <f t="shared" si="19"/>
        <v>C</v>
      </c>
      <c r="AB60" s="6">
        <f t="shared" si="20"/>
        <v>2</v>
      </c>
      <c r="AC60" s="6"/>
      <c r="AD60" s="6">
        <v>57</v>
      </c>
      <c r="AE60" s="172">
        <v>11</v>
      </c>
      <c r="AF60" s="172">
        <v>18</v>
      </c>
      <c r="AG60" s="172">
        <v>17</v>
      </c>
      <c r="AH60" s="6">
        <f t="shared" si="21"/>
        <v>11</v>
      </c>
      <c r="AI60" s="6">
        <f t="shared" si="22"/>
        <v>18</v>
      </c>
      <c r="AJ60" s="6">
        <f t="shared" si="23"/>
        <v>17</v>
      </c>
      <c r="AK60" s="6">
        <f t="shared" si="24"/>
        <v>46</v>
      </c>
      <c r="AL60" s="6" t="str">
        <f t="shared" si="25"/>
        <v>C</v>
      </c>
      <c r="AM60" s="6">
        <f t="shared" si="26"/>
        <v>2</v>
      </c>
      <c r="AN60" s="6"/>
      <c r="AO60" s="6">
        <v>57</v>
      </c>
      <c r="AP60" s="180">
        <v>8</v>
      </c>
      <c r="AQ60" s="180">
        <v>18</v>
      </c>
      <c r="AR60" s="180"/>
      <c r="AS60" s="6">
        <f t="shared" si="27"/>
        <v>8</v>
      </c>
      <c r="AT60" s="6">
        <f t="shared" si="28"/>
        <v>18</v>
      </c>
      <c r="AU60" s="6" t="str">
        <f t="shared" si="29"/>
        <v>Abs.</v>
      </c>
      <c r="AV60" s="6" t="str">
        <f t="shared" si="30"/>
        <v>Abs.</v>
      </c>
      <c r="AW60" s="6" t="str">
        <f t="shared" si="31"/>
        <v>Abs.</v>
      </c>
      <c r="AX60" s="6" t="str">
        <f t="shared" si="32"/>
        <v>Abs.</v>
      </c>
      <c r="AY60" s="6"/>
      <c r="AZ60" s="6">
        <v>57</v>
      </c>
      <c r="BA60" s="185">
        <v>11</v>
      </c>
      <c r="BB60" s="185">
        <v>6</v>
      </c>
      <c r="BC60">
        <v>15</v>
      </c>
      <c r="BD60" s="127">
        <f t="shared" si="33"/>
        <v>11</v>
      </c>
      <c r="BE60" s="6">
        <f t="shared" si="34"/>
        <v>6</v>
      </c>
      <c r="BF60" s="6">
        <f t="shared" si="35"/>
        <v>15</v>
      </c>
      <c r="BG60" s="6">
        <f t="shared" si="36"/>
        <v>32</v>
      </c>
      <c r="BH60" s="6" t="str">
        <f t="shared" si="37"/>
        <v>F</v>
      </c>
      <c r="BI60" s="6" t="str">
        <f t="shared" si="38"/>
        <v>F</v>
      </c>
      <c r="BJ60" s="6"/>
      <c r="BK60" s="6">
        <v>57</v>
      </c>
      <c r="BL60" s="196">
        <v>10</v>
      </c>
      <c r="BM60" s="196">
        <v>17</v>
      </c>
      <c r="BN60" s="196">
        <v>14</v>
      </c>
      <c r="BO60" s="6">
        <f t="shared" si="3"/>
        <v>10</v>
      </c>
      <c r="BP60" s="6">
        <f t="shared" si="39"/>
        <v>17</v>
      </c>
      <c r="BQ60" s="6">
        <f t="shared" si="40"/>
        <v>14</v>
      </c>
      <c r="BR60" s="6">
        <f t="shared" si="41"/>
        <v>41</v>
      </c>
      <c r="BS60" s="6" t="str">
        <f t="shared" si="42"/>
        <v>C</v>
      </c>
      <c r="BT60" s="6">
        <f t="shared" si="43"/>
        <v>2</v>
      </c>
      <c r="BU60" s="104"/>
      <c r="BV60" t="str">
        <f t="shared" si="44"/>
        <v>গণিত</v>
      </c>
      <c r="BW60" s="131">
        <v>2</v>
      </c>
      <c r="BX60" s="106">
        <v>57</v>
      </c>
      <c r="BY60" s="107"/>
      <c r="BZ60" s="132" t="str">
        <f t="shared" ref="BZ60:CA60" si="102">IF(BY60="","Abs.",BY60)</f>
        <v>Abs.</v>
      </c>
      <c r="CA60" s="106" t="str">
        <f t="shared" si="102"/>
        <v>Abs.</v>
      </c>
      <c r="CB60" s="106" t="str">
        <f t="shared" si="46"/>
        <v>Abs.</v>
      </c>
      <c r="CC60" s="106" t="str">
        <f t="shared" si="47"/>
        <v>Abs.</v>
      </c>
      <c r="CD60" s="106"/>
    </row>
    <row r="61" spans="1:82" customFormat="1">
      <c r="A61" s="6">
        <v>58</v>
      </c>
      <c r="B61" s="200" t="s">
        <v>177</v>
      </c>
      <c r="C61" s="6">
        <v>58</v>
      </c>
      <c r="D61" s="171">
        <v>14</v>
      </c>
      <c r="E61" s="171">
        <v>58</v>
      </c>
      <c r="F61" s="6">
        <f t="shared" si="6"/>
        <v>14</v>
      </c>
      <c r="G61" s="6">
        <f t="shared" si="7"/>
        <v>58</v>
      </c>
      <c r="H61" s="6">
        <f t="shared" si="8"/>
        <v>72</v>
      </c>
      <c r="I61" s="6" t="str">
        <f t="shared" si="9"/>
        <v>A</v>
      </c>
      <c r="J61" s="6">
        <f t="shared" si="10"/>
        <v>4</v>
      </c>
      <c r="K61" s="104"/>
      <c r="L61" s="6">
        <v>58</v>
      </c>
      <c r="M61" s="172">
        <v>42</v>
      </c>
      <c r="N61" s="113">
        <f t="shared" si="11"/>
        <v>42</v>
      </c>
      <c r="O61" s="6">
        <f t="shared" si="12"/>
        <v>42</v>
      </c>
      <c r="P61" s="6" t="str">
        <f t="shared" si="13"/>
        <v>C</v>
      </c>
      <c r="Q61" s="6">
        <f t="shared" si="14"/>
        <v>2</v>
      </c>
      <c r="R61" s="117"/>
      <c r="S61" s="6">
        <v>58</v>
      </c>
      <c r="T61" s="179">
        <v>18</v>
      </c>
      <c r="U61" s="179">
        <v>28</v>
      </c>
      <c r="V61" s="199">
        <v>21</v>
      </c>
      <c r="W61" s="6">
        <f t="shared" si="15"/>
        <v>18</v>
      </c>
      <c r="X61" s="6">
        <f t="shared" si="16"/>
        <v>28</v>
      </c>
      <c r="Y61" s="6">
        <f t="shared" si="17"/>
        <v>21</v>
      </c>
      <c r="Z61" s="6">
        <f t="shared" si="18"/>
        <v>67</v>
      </c>
      <c r="AA61" s="6" t="str">
        <f t="shared" si="19"/>
        <v>A-</v>
      </c>
      <c r="AB61" s="6">
        <f t="shared" si="20"/>
        <v>3.5</v>
      </c>
      <c r="AC61" s="6"/>
      <c r="AD61" s="6">
        <v>58</v>
      </c>
      <c r="AE61" s="172">
        <v>14</v>
      </c>
      <c r="AF61" s="172">
        <v>25</v>
      </c>
      <c r="AG61" s="172">
        <v>20</v>
      </c>
      <c r="AH61" s="6">
        <f t="shared" si="21"/>
        <v>14</v>
      </c>
      <c r="AI61" s="6">
        <f t="shared" si="22"/>
        <v>25</v>
      </c>
      <c r="AJ61" s="6">
        <f t="shared" si="23"/>
        <v>20</v>
      </c>
      <c r="AK61" s="6">
        <f t="shared" si="24"/>
        <v>59</v>
      </c>
      <c r="AL61" s="6" t="str">
        <f t="shared" si="25"/>
        <v>B</v>
      </c>
      <c r="AM61" s="6">
        <f t="shared" si="26"/>
        <v>3</v>
      </c>
      <c r="AN61" s="6"/>
      <c r="AO61" s="6">
        <v>58</v>
      </c>
      <c r="AP61" s="180">
        <v>14</v>
      </c>
      <c r="AQ61" s="180">
        <v>22</v>
      </c>
      <c r="AR61" s="180">
        <v>18</v>
      </c>
      <c r="AS61" s="6">
        <f t="shared" si="27"/>
        <v>14</v>
      </c>
      <c r="AT61" s="6">
        <f t="shared" si="28"/>
        <v>22</v>
      </c>
      <c r="AU61" s="6">
        <f t="shared" si="29"/>
        <v>18</v>
      </c>
      <c r="AV61" s="6">
        <f t="shared" si="30"/>
        <v>54</v>
      </c>
      <c r="AW61" s="6" t="str">
        <f t="shared" si="31"/>
        <v>B</v>
      </c>
      <c r="AX61" s="6">
        <f t="shared" si="32"/>
        <v>3</v>
      </c>
      <c r="AY61" s="6"/>
      <c r="AZ61" s="6">
        <v>58</v>
      </c>
      <c r="BA61" s="185">
        <v>14</v>
      </c>
      <c r="BB61" s="185">
        <v>23</v>
      </c>
      <c r="BC61">
        <v>16</v>
      </c>
      <c r="BD61" s="127">
        <f t="shared" si="33"/>
        <v>14</v>
      </c>
      <c r="BE61" s="6">
        <f t="shared" si="34"/>
        <v>23</v>
      </c>
      <c r="BF61" s="6">
        <f t="shared" si="35"/>
        <v>16</v>
      </c>
      <c r="BG61" s="6">
        <f t="shared" si="36"/>
        <v>53</v>
      </c>
      <c r="BH61" s="6" t="str">
        <f t="shared" si="37"/>
        <v>B</v>
      </c>
      <c r="BI61" s="6">
        <f t="shared" si="38"/>
        <v>3</v>
      </c>
      <c r="BJ61" s="6"/>
      <c r="BK61" s="6">
        <v>58</v>
      </c>
      <c r="BL61" s="196">
        <v>11</v>
      </c>
      <c r="BM61" s="196">
        <v>21</v>
      </c>
      <c r="BN61" s="196">
        <v>15</v>
      </c>
      <c r="BO61" s="6">
        <f t="shared" si="3"/>
        <v>11</v>
      </c>
      <c r="BP61" s="6">
        <f t="shared" si="39"/>
        <v>21</v>
      </c>
      <c r="BQ61" s="6">
        <f t="shared" si="40"/>
        <v>15</v>
      </c>
      <c r="BR61" s="6">
        <f t="shared" si="41"/>
        <v>47</v>
      </c>
      <c r="BS61" s="6" t="str">
        <f t="shared" si="42"/>
        <v>C</v>
      </c>
      <c r="BT61" s="6">
        <f t="shared" si="43"/>
        <v>2</v>
      </c>
      <c r="BU61" s="104"/>
      <c r="BV61" t="str">
        <f t="shared" si="44"/>
        <v>গণিত</v>
      </c>
      <c r="BW61" s="131">
        <v>2</v>
      </c>
      <c r="BX61" s="106">
        <v>58</v>
      </c>
      <c r="BY61" s="107"/>
      <c r="BZ61" s="132" t="str">
        <f t="shared" ref="BZ61:CA61" si="103">IF(BY61="","Abs.",BY61)</f>
        <v>Abs.</v>
      </c>
      <c r="CA61" s="106" t="str">
        <f t="shared" si="103"/>
        <v>Abs.</v>
      </c>
      <c r="CB61" s="106" t="str">
        <f t="shared" si="46"/>
        <v>Abs.</v>
      </c>
      <c r="CC61" s="106" t="str">
        <f t="shared" si="47"/>
        <v>Abs.</v>
      </c>
      <c r="CD61" s="106"/>
    </row>
    <row r="62" spans="1:82" customFormat="1">
      <c r="A62" s="6">
        <v>59</v>
      </c>
      <c r="B62" s="200" t="s">
        <v>178</v>
      </c>
      <c r="C62" s="6">
        <v>59</v>
      </c>
      <c r="D62" s="171">
        <v>19</v>
      </c>
      <c r="E62" s="171">
        <v>57</v>
      </c>
      <c r="F62" s="6">
        <f t="shared" si="6"/>
        <v>19</v>
      </c>
      <c r="G62" s="6">
        <f t="shared" si="7"/>
        <v>57</v>
      </c>
      <c r="H62" s="6">
        <f t="shared" si="8"/>
        <v>76</v>
      </c>
      <c r="I62" s="6" t="str">
        <f t="shared" si="9"/>
        <v>A</v>
      </c>
      <c r="J62" s="6">
        <f t="shared" si="10"/>
        <v>4</v>
      </c>
      <c r="K62" s="104"/>
      <c r="L62" s="6">
        <v>59</v>
      </c>
      <c r="M62" s="172">
        <v>67</v>
      </c>
      <c r="N62" s="113">
        <f t="shared" si="11"/>
        <v>67</v>
      </c>
      <c r="O62" s="6">
        <f t="shared" si="12"/>
        <v>67</v>
      </c>
      <c r="P62" s="6" t="str">
        <f t="shared" si="13"/>
        <v>A-</v>
      </c>
      <c r="Q62" s="6">
        <f t="shared" si="14"/>
        <v>3.5</v>
      </c>
      <c r="R62" s="117"/>
      <c r="S62" s="6">
        <v>59</v>
      </c>
      <c r="T62" s="179">
        <v>20</v>
      </c>
      <c r="U62" s="180">
        <v>36</v>
      </c>
      <c r="V62" s="199">
        <v>19</v>
      </c>
      <c r="W62" s="6">
        <f t="shared" si="15"/>
        <v>20</v>
      </c>
      <c r="X62" s="6">
        <f t="shared" si="16"/>
        <v>36</v>
      </c>
      <c r="Y62" s="6">
        <f t="shared" si="17"/>
        <v>19</v>
      </c>
      <c r="Z62" s="6">
        <f t="shared" si="18"/>
        <v>75</v>
      </c>
      <c r="AA62" s="6" t="str">
        <f t="shared" si="19"/>
        <v>A</v>
      </c>
      <c r="AB62" s="6">
        <f t="shared" si="20"/>
        <v>4</v>
      </c>
      <c r="AC62" s="6"/>
      <c r="AD62" s="6">
        <v>59</v>
      </c>
      <c r="AE62" s="172">
        <v>15</v>
      </c>
      <c r="AF62" s="172">
        <v>29</v>
      </c>
      <c r="AG62" s="172">
        <v>22</v>
      </c>
      <c r="AH62" s="6">
        <f t="shared" si="21"/>
        <v>15</v>
      </c>
      <c r="AI62" s="6">
        <f t="shared" si="22"/>
        <v>29</v>
      </c>
      <c r="AJ62" s="6">
        <f t="shared" si="23"/>
        <v>22</v>
      </c>
      <c r="AK62" s="6">
        <f t="shared" si="24"/>
        <v>66</v>
      </c>
      <c r="AL62" s="6" t="str">
        <f t="shared" si="25"/>
        <v>A-</v>
      </c>
      <c r="AM62" s="6">
        <f t="shared" si="26"/>
        <v>3.5</v>
      </c>
      <c r="AN62" s="6"/>
      <c r="AO62" s="6">
        <v>59</v>
      </c>
      <c r="AP62" s="180">
        <v>17</v>
      </c>
      <c r="AQ62" s="180">
        <v>28</v>
      </c>
      <c r="AR62" s="180">
        <v>18</v>
      </c>
      <c r="AS62" s="6">
        <f t="shared" si="27"/>
        <v>17</v>
      </c>
      <c r="AT62" s="6">
        <f t="shared" si="28"/>
        <v>28</v>
      </c>
      <c r="AU62" s="6">
        <f t="shared" si="29"/>
        <v>18</v>
      </c>
      <c r="AV62" s="6">
        <f t="shared" si="30"/>
        <v>63</v>
      </c>
      <c r="AW62" s="6" t="str">
        <f t="shared" si="31"/>
        <v>A-</v>
      </c>
      <c r="AX62" s="6">
        <f t="shared" si="32"/>
        <v>3.5</v>
      </c>
      <c r="AY62" s="6"/>
      <c r="AZ62" s="6">
        <v>59</v>
      </c>
      <c r="BA62" s="185">
        <v>16</v>
      </c>
      <c r="BB62" s="185">
        <v>26</v>
      </c>
      <c r="BC62">
        <v>16</v>
      </c>
      <c r="BD62" s="127">
        <f t="shared" si="33"/>
        <v>16</v>
      </c>
      <c r="BE62" s="6">
        <f t="shared" si="34"/>
        <v>26</v>
      </c>
      <c r="BF62" s="6">
        <f t="shared" si="35"/>
        <v>16</v>
      </c>
      <c r="BG62" s="6">
        <f t="shared" si="36"/>
        <v>58</v>
      </c>
      <c r="BH62" s="6" t="str">
        <f t="shared" si="37"/>
        <v>B</v>
      </c>
      <c r="BI62" s="6">
        <f t="shared" si="38"/>
        <v>3</v>
      </c>
      <c r="BJ62" s="6"/>
      <c r="BK62" s="6">
        <v>59</v>
      </c>
      <c r="BL62" s="196">
        <v>16</v>
      </c>
      <c r="BM62" s="196">
        <v>31</v>
      </c>
      <c r="BN62" s="196">
        <v>18</v>
      </c>
      <c r="BO62" s="6">
        <f t="shared" si="3"/>
        <v>16</v>
      </c>
      <c r="BP62" s="6">
        <f t="shared" si="39"/>
        <v>31</v>
      </c>
      <c r="BQ62" s="6">
        <f t="shared" si="40"/>
        <v>18</v>
      </c>
      <c r="BR62" s="6">
        <f t="shared" si="41"/>
        <v>65</v>
      </c>
      <c r="BS62" s="6" t="str">
        <f t="shared" si="42"/>
        <v>A-</v>
      </c>
      <c r="BT62" s="6">
        <f t="shared" si="43"/>
        <v>3.5</v>
      </c>
      <c r="BU62" s="104"/>
      <c r="BV62" t="str">
        <f t="shared" si="44"/>
        <v>গণিত</v>
      </c>
      <c r="BW62" s="131">
        <v>2</v>
      </c>
      <c r="BX62" s="106">
        <v>59</v>
      </c>
      <c r="BY62" s="107"/>
      <c r="BZ62" s="132" t="str">
        <f t="shared" ref="BZ62:CA62" si="104">IF(BY62="","Abs.",BY62)</f>
        <v>Abs.</v>
      </c>
      <c r="CA62" s="106" t="str">
        <f t="shared" si="104"/>
        <v>Abs.</v>
      </c>
      <c r="CB62" s="106" t="str">
        <f t="shared" si="46"/>
        <v>Abs.</v>
      </c>
      <c r="CC62" s="106" t="str">
        <f t="shared" si="47"/>
        <v>Abs.</v>
      </c>
      <c r="CD62" s="106"/>
    </row>
    <row r="63" spans="1:82" customFormat="1">
      <c r="A63" s="6">
        <v>60</v>
      </c>
      <c r="B63" s="200" t="s">
        <v>179</v>
      </c>
      <c r="C63" s="6">
        <v>60</v>
      </c>
      <c r="D63" s="171">
        <v>9</v>
      </c>
      <c r="E63" s="171">
        <v>26</v>
      </c>
      <c r="F63" s="6">
        <f t="shared" si="6"/>
        <v>9</v>
      </c>
      <c r="G63" s="6">
        <f t="shared" si="7"/>
        <v>26</v>
      </c>
      <c r="H63" s="6">
        <f t="shared" si="8"/>
        <v>35</v>
      </c>
      <c r="I63" s="6" t="str">
        <f t="shared" si="9"/>
        <v>D</v>
      </c>
      <c r="J63" s="6">
        <f t="shared" si="10"/>
        <v>1</v>
      </c>
      <c r="K63" s="104"/>
      <c r="L63" s="6">
        <v>60</v>
      </c>
      <c r="M63" s="172">
        <v>24</v>
      </c>
      <c r="N63" s="113">
        <f t="shared" si="11"/>
        <v>24</v>
      </c>
      <c r="O63" s="6">
        <f t="shared" si="12"/>
        <v>24</v>
      </c>
      <c r="P63" s="6" t="str">
        <f t="shared" si="13"/>
        <v>F</v>
      </c>
      <c r="Q63" s="6" t="str">
        <f t="shared" si="14"/>
        <v>F</v>
      </c>
      <c r="R63" s="117"/>
      <c r="S63" s="6">
        <v>60</v>
      </c>
      <c r="T63" s="179">
        <v>13</v>
      </c>
      <c r="U63" s="179">
        <v>1</v>
      </c>
      <c r="V63" s="198"/>
      <c r="W63" s="6">
        <f t="shared" si="15"/>
        <v>13</v>
      </c>
      <c r="X63" s="6">
        <f t="shared" si="16"/>
        <v>1</v>
      </c>
      <c r="Y63" s="6" t="str">
        <f t="shared" si="17"/>
        <v>Abs.</v>
      </c>
      <c r="Z63" s="6" t="str">
        <f t="shared" si="18"/>
        <v>Abs.</v>
      </c>
      <c r="AA63" s="6" t="str">
        <f t="shared" si="19"/>
        <v>Abs.</v>
      </c>
      <c r="AB63" s="6" t="str">
        <f t="shared" si="20"/>
        <v>Abs.</v>
      </c>
      <c r="AC63" s="6"/>
      <c r="AD63" s="6">
        <v>60</v>
      </c>
      <c r="AE63" s="172">
        <v>8</v>
      </c>
      <c r="AF63" s="172">
        <v>6</v>
      </c>
      <c r="AG63" s="172"/>
      <c r="AH63" s="6">
        <f t="shared" si="21"/>
        <v>8</v>
      </c>
      <c r="AI63" s="6">
        <f t="shared" si="22"/>
        <v>6</v>
      </c>
      <c r="AJ63" s="6" t="str">
        <f t="shared" si="23"/>
        <v>Abs.</v>
      </c>
      <c r="AK63" s="6" t="str">
        <f t="shared" si="24"/>
        <v>Abs.</v>
      </c>
      <c r="AL63" s="6" t="str">
        <f t="shared" si="25"/>
        <v>Abs.</v>
      </c>
      <c r="AM63" s="6" t="str">
        <f t="shared" si="26"/>
        <v>Abs.</v>
      </c>
      <c r="AN63" s="6"/>
      <c r="AO63" s="6">
        <v>60</v>
      </c>
      <c r="AP63" s="180">
        <v>6</v>
      </c>
      <c r="AQ63" s="180">
        <v>12</v>
      </c>
      <c r="AR63" s="180"/>
      <c r="AS63" s="6">
        <f t="shared" si="27"/>
        <v>6</v>
      </c>
      <c r="AT63" s="6">
        <f t="shared" si="28"/>
        <v>12</v>
      </c>
      <c r="AU63" s="6" t="str">
        <f t="shared" si="29"/>
        <v>Abs.</v>
      </c>
      <c r="AV63" s="6" t="str">
        <f t="shared" si="30"/>
        <v>Abs.</v>
      </c>
      <c r="AW63" s="6" t="str">
        <f t="shared" si="31"/>
        <v>Abs.</v>
      </c>
      <c r="AX63" s="6" t="str">
        <f t="shared" si="32"/>
        <v>Abs.</v>
      </c>
      <c r="AY63" s="6"/>
      <c r="AZ63" s="6">
        <v>60</v>
      </c>
      <c r="BA63" s="185">
        <v>9</v>
      </c>
      <c r="BB63" s="185">
        <v>8</v>
      </c>
      <c r="BC63">
        <v>15</v>
      </c>
      <c r="BD63" s="127">
        <f t="shared" si="33"/>
        <v>9</v>
      </c>
      <c r="BE63" s="6">
        <f t="shared" si="34"/>
        <v>8</v>
      </c>
      <c r="BF63" s="6">
        <f t="shared" si="35"/>
        <v>15</v>
      </c>
      <c r="BG63" s="6">
        <f t="shared" si="36"/>
        <v>32</v>
      </c>
      <c r="BH63" s="6" t="str">
        <f t="shared" si="37"/>
        <v>F</v>
      </c>
      <c r="BI63" s="6" t="str">
        <f t="shared" si="38"/>
        <v>F</v>
      </c>
      <c r="BJ63" s="6"/>
      <c r="BK63" s="6">
        <v>60</v>
      </c>
      <c r="BL63" s="196">
        <v>4</v>
      </c>
      <c r="BM63" s="196">
        <v>10</v>
      </c>
      <c r="BN63" s="196"/>
      <c r="BO63" s="6">
        <f t="shared" si="3"/>
        <v>4</v>
      </c>
      <c r="BP63" s="6">
        <f t="shared" si="39"/>
        <v>10</v>
      </c>
      <c r="BQ63" s="6" t="str">
        <f t="shared" si="40"/>
        <v>Abs.</v>
      </c>
      <c r="BR63" s="6" t="str">
        <f t="shared" si="41"/>
        <v>Abs.</v>
      </c>
      <c r="BS63" s="6" t="str">
        <f t="shared" si="42"/>
        <v>Abs.</v>
      </c>
      <c r="BT63" s="6" t="str">
        <f t="shared" si="43"/>
        <v>Abs.</v>
      </c>
      <c r="BU63" s="104"/>
      <c r="BV63" t="str">
        <f t="shared" si="44"/>
        <v>গণিত</v>
      </c>
      <c r="BW63" s="131">
        <v>2</v>
      </c>
      <c r="BX63" s="106">
        <v>60</v>
      </c>
      <c r="BY63" s="107"/>
      <c r="BZ63" s="132" t="str">
        <f t="shared" ref="BZ63:CA63" si="105">IF(BY63="","Abs.",BY63)</f>
        <v>Abs.</v>
      </c>
      <c r="CA63" s="106" t="str">
        <f t="shared" si="105"/>
        <v>Abs.</v>
      </c>
      <c r="CB63" s="106" t="str">
        <f t="shared" si="46"/>
        <v>Abs.</v>
      </c>
      <c r="CC63" s="106" t="str">
        <f t="shared" si="47"/>
        <v>Abs.</v>
      </c>
      <c r="CD63" s="106"/>
    </row>
    <row r="64" spans="1:82" customFormat="1">
      <c r="A64" s="6">
        <v>61</v>
      </c>
      <c r="B64" s="200" t="s">
        <v>180</v>
      </c>
      <c r="C64" s="6">
        <v>61</v>
      </c>
      <c r="D64" s="171">
        <v>14</v>
      </c>
      <c r="E64" s="171">
        <v>67</v>
      </c>
      <c r="F64" s="6">
        <f t="shared" si="6"/>
        <v>14</v>
      </c>
      <c r="G64" s="6">
        <f t="shared" si="7"/>
        <v>67</v>
      </c>
      <c r="H64" s="6">
        <f t="shared" si="8"/>
        <v>81</v>
      </c>
      <c r="I64" s="6" t="str">
        <f t="shared" si="9"/>
        <v>A+</v>
      </c>
      <c r="J64" s="6">
        <f t="shared" si="10"/>
        <v>5</v>
      </c>
      <c r="K64" s="104"/>
      <c r="L64" s="6">
        <v>61</v>
      </c>
      <c r="M64" s="172">
        <v>83</v>
      </c>
      <c r="N64" s="113">
        <f t="shared" si="11"/>
        <v>83</v>
      </c>
      <c r="O64" s="6">
        <f t="shared" si="12"/>
        <v>83</v>
      </c>
      <c r="P64" s="6" t="str">
        <f t="shared" si="13"/>
        <v>A+</v>
      </c>
      <c r="Q64" s="6">
        <f t="shared" si="14"/>
        <v>5</v>
      </c>
      <c r="R64" s="117"/>
      <c r="S64" s="6">
        <v>61</v>
      </c>
      <c r="T64" s="179">
        <v>23</v>
      </c>
      <c r="U64" s="179">
        <v>45</v>
      </c>
      <c r="V64" s="199">
        <v>23</v>
      </c>
      <c r="W64" s="6">
        <f t="shared" si="15"/>
        <v>23</v>
      </c>
      <c r="X64" s="6">
        <f t="shared" si="16"/>
        <v>45</v>
      </c>
      <c r="Y64" s="6">
        <f t="shared" si="17"/>
        <v>23</v>
      </c>
      <c r="Z64" s="6">
        <f t="shared" si="18"/>
        <v>91</v>
      </c>
      <c r="AA64" s="6" t="str">
        <f t="shared" si="19"/>
        <v>A+</v>
      </c>
      <c r="AB64" s="6">
        <f t="shared" si="20"/>
        <v>5</v>
      </c>
      <c r="AC64" s="6"/>
      <c r="AD64" s="6">
        <v>61</v>
      </c>
      <c r="AE64" s="172">
        <v>18</v>
      </c>
      <c r="AF64" s="172">
        <v>47</v>
      </c>
      <c r="AG64" s="172">
        <v>22</v>
      </c>
      <c r="AH64" s="6">
        <f t="shared" si="21"/>
        <v>18</v>
      </c>
      <c r="AI64" s="6">
        <f t="shared" si="22"/>
        <v>47</v>
      </c>
      <c r="AJ64" s="6">
        <f t="shared" si="23"/>
        <v>22</v>
      </c>
      <c r="AK64" s="6">
        <f t="shared" si="24"/>
        <v>87</v>
      </c>
      <c r="AL64" s="6" t="str">
        <f t="shared" si="25"/>
        <v>A+</v>
      </c>
      <c r="AM64" s="6">
        <f t="shared" si="26"/>
        <v>5</v>
      </c>
      <c r="AN64" s="6"/>
      <c r="AO64" s="6">
        <v>61</v>
      </c>
      <c r="AP64" s="180">
        <v>19</v>
      </c>
      <c r="AQ64" s="180">
        <v>29</v>
      </c>
      <c r="AR64" s="180">
        <v>18</v>
      </c>
      <c r="AS64" s="6">
        <f t="shared" si="27"/>
        <v>19</v>
      </c>
      <c r="AT64" s="6">
        <f t="shared" si="28"/>
        <v>29</v>
      </c>
      <c r="AU64" s="6">
        <f t="shared" si="29"/>
        <v>18</v>
      </c>
      <c r="AV64" s="6">
        <f t="shared" si="30"/>
        <v>66</v>
      </c>
      <c r="AW64" s="6" t="str">
        <f t="shared" si="31"/>
        <v>A-</v>
      </c>
      <c r="AX64" s="6">
        <f t="shared" si="32"/>
        <v>3.5</v>
      </c>
      <c r="AY64" s="6"/>
      <c r="AZ64" s="6">
        <v>61</v>
      </c>
      <c r="BA64" s="185">
        <v>21</v>
      </c>
      <c r="BB64" s="185">
        <v>47</v>
      </c>
      <c r="BC64">
        <v>22</v>
      </c>
      <c r="BD64" s="127">
        <f t="shared" si="33"/>
        <v>21</v>
      </c>
      <c r="BE64" s="6">
        <f t="shared" si="34"/>
        <v>47</v>
      </c>
      <c r="BF64" s="6">
        <f t="shared" si="35"/>
        <v>22</v>
      </c>
      <c r="BG64" s="6">
        <f t="shared" si="36"/>
        <v>90</v>
      </c>
      <c r="BH64" s="6" t="str">
        <f t="shared" si="37"/>
        <v>A+</v>
      </c>
      <c r="BI64" s="6">
        <f t="shared" si="38"/>
        <v>5</v>
      </c>
      <c r="BJ64" s="6"/>
      <c r="BK64" s="6">
        <v>61</v>
      </c>
      <c r="BL64" s="196">
        <v>13</v>
      </c>
      <c r="BM64" s="196">
        <v>34</v>
      </c>
      <c r="BN64" s="196">
        <v>18</v>
      </c>
      <c r="BO64" s="6">
        <f t="shared" si="3"/>
        <v>13</v>
      </c>
      <c r="BP64" s="6">
        <f t="shared" si="39"/>
        <v>34</v>
      </c>
      <c r="BQ64" s="6">
        <f t="shared" si="40"/>
        <v>18</v>
      </c>
      <c r="BR64" s="6">
        <f t="shared" si="41"/>
        <v>65</v>
      </c>
      <c r="BS64" s="6" t="str">
        <f t="shared" si="42"/>
        <v>A-</v>
      </c>
      <c r="BT64" s="6">
        <f t="shared" si="43"/>
        <v>3.5</v>
      </c>
      <c r="BU64" s="104"/>
      <c r="BV64" t="str">
        <f t="shared" si="44"/>
        <v>গণিত</v>
      </c>
      <c r="BW64" s="131">
        <v>2</v>
      </c>
      <c r="BX64" s="106">
        <v>61</v>
      </c>
      <c r="BY64" s="107"/>
      <c r="BZ64" s="132" t="str">
        <f t="shared" ref="BZ64:CA64" si="106">IF(BY64="","Abs.",BY64)</f>
        <v>Abs.</v>
      </c>
      <c r="CA64" s="106" t="str">
        <f t="shared" si="106"/>
        <v>Abs.</v>
      </c>
      <c r="CB64" s="106" t="str">
        <f t="shared" si="46"/>
        <v>Abs.</v>
      </c>
      <c r="CC64" s="106" t="str">
        <f t="shared" si="47"/>
        <v>Abs.</v>
      </c>
      <c r="CD64" s="106"/>
    </row>
    <row r="65" spans="1:82" customFormat="1">
      <c r="A65" s="6">
        <v>62</v>
      </c>
      <c r="B65" s="200" t="s">
        <v>181</v>
      </c>
      <c r="C65" s="6">
        <v>62</v>
      </c>
      <c r="D65" s="171">
        <v>15</v>
      </c>
      <c r="E65" s="171">
        <v>57</v>
      </c>
      <c r="F65" s="6">
        <f t="shared" si="6"/>
        <v>15</v>
      </c>
      <c r="G65" s="6">
        <f t="shared" si="7"/>
        <v>57</v>
      </c>
      <c r="H65" s="6">
        <f t="shared" si="8"/>
        <v>72</v>
      </c>
      <c r="I65" s="6" t="str">
        <f t="shared" si="9"/>
        <v>A</v>
      </c>
      <c r="J65" s="6">
        <f t="shared" si="10"/>
        <v>4</v>
      </c>
      <c r="K65" s="104"/>
      <c r="L65" s="6">
        <v>62</v>
      </c>
      <c r="M65" s="172">
        <v>61</v>
      </c>
      <c r="N65" s="113">
        <f t="shared" si="11"/>
        <v>61</v>
      </c>
      <c r="O65" s="6">
        <f t="shared" si="12"/>
        <v>61</v>
      </c>
      <c r="P65" s="6" t="str">
        <f t="shared" si="13"/>
        <v>A-</v>
      </c>
      <c r="Q65" s="6">
        <f t="shared" si="14"/>
        <v>3.5</v>
      </c>
      <c r="R65" s="117"/>
      <c r="S65" s="6">
        <v>62</v>
      </c>
      <c r="T65" s="179">
        <v>11</v>
      </c>
      <c r="U65" s="179">
        <v>22</v>
      </c>
      <c r="V65" s="199">
        <v>20</v>
      </c>
      <c r="W65" s="6">
        <f t="shared" si="15"/>
        <v>11</v>
      </c>
      <c r="X65" s="6">
        <f t="shared" si="16"/>
        <v>22</v>
      </c>
      <c r="Y65" s="6">
        <f t="shared" si="17"/>
        <v>20</v>
      </c>
      <c r="Z65" s="6">
        <f t="shared" si="18"/>
        <v>53</v>
      </c>
      <c r="AA65" s="6" t="str">
        <f t="shared" si="19"/>
        <v>B</v>
      </c>
      <c r="AB65" s="6">
        <f t="shared" si="20"/>
        <v>3</v>
      </c>
      <c r="AC65" s="6"/>
      <c r="AD65" s="6">
        <v>62</v>
      </c>
      <c r="AE65" s="172">
        <v>8</v>
      </c>
      <c r="AF65" s="172">
        <v>13</v>
      </c>
      <c r="AG65" s="172">
        <v>20</v>
      </c>
      <c r="AH65" s="6">
        <f t="shared" si="21"/>
        <v>8</v>
      </c>
      <c r="AI65" s="6">
        <f t="shared" si="22"/>
        <v>13</v>
      </c>
      <c r="AJ65" s="6">
        <f t="shared" si="23"/>
        <v>20</v>
      </c>
      <c r="AK65" s="6">
        <f t="shared" si="24"/>
        <v>41</v>
      </c>
      <c r="AL65" s="6" t="str">
        <f t="shared" si="25"/>
        <v>F</v>
      </c>
      <c r="AM65" s="6" t="str">
        <f t="shared" si="26"/>
        <v>F</v>
      </c>
      <c r="AN65" s="6"/>
      <c r="AO65" s="6">
        <v>62</v>
      </c>
      <c r="AP65" s="180">
        <v>12</v>
      </c>
      <c r="AQ65" s="180">
        <v>21</v>
      </c>
      <c r="AR65" s="180">
        <v>13</v>
      </c>
      <c r="AS65" s="6">
        <f t="shared" si="27"/>
        <v>12</v>
      </c>
      <c r="AT65" s="6">
        <f t="shared" si="28"/>
        <v>21</v>
      </c>
      <c r="AU65" s="6">
        <f t="shared" si="29"/>
        <v>13</v>
      </c>
      <c r="AV65" s="6">
        <f t="shared" si="30"/>
        <v>46</v>
      </c>
      <c r="AW65" s="6" t="str">
        <f t="shared" si="31"/>
        <v>C</v>
      </c>
      <c r="AX65" s="6">
        <f t="shared" si="32"/>
        <v>2</v>
      </c>
      <c r="AY65" s="6"/>
      <c r="AZ65" s="6">
        <v>62</v>
      </c>
      <c r="BA65" s="185">
        <v>8</v>
      </c>
      <c r="BB65" s="185">
        <v>17</v>
      </c>
      <c r="BC65">
        <v>15</v>
      </c>
      <c r="BD65" s="127">
        <f t="shared" si="33"/>
        <v>8</v>
      </c>
      <c r="BE65" s="6">
        <f t="shared" si="34"/>
        <v>17</v>
      </c>
      <c r="BF65" s="6">
        <f t="shared" si="35"/>
        <v>15</v>
      </c>
      <c r="BG65" s="6">
        <f t="shared" si="36"/>
        <v>40</v>
      </c>
      <c r="BH65" s="6" t="str">
        <f t="shared" si="37"/>
        <v>C</v>
      </c>
      <c r="BI65" s="6">
        <f t="shared" si="38"/>
        <v>2</v>
      </c>
      <c r="BJ65" s="6"/>
      <c r="BK65" s="6">
        <v>62</v>
      </c>
      <c r="BL65" s="196">
        <v>11</v>
      </c>
      <c r="BM65" s="196">
        <v>18</v>
      </c>
      <c r="BN65" s="196">
        <v>15</v>
      </c>
      <c r="BO65" s="6">
        <f t="shared" si="3"/>
        <v>11</v>
      </c>
      <c r="BP65" s="6">
        <f t="shared" si="39"/>
        <v>18</v>
      </c>
      <c r="BQ65" s="6">
        <f t="shared" si="40"/>
        <v>15</v>
      </c>
      <c r="BR65" s="6">
        <f t="shared" si="41"/>
        <v>44</v>
      </c>
      <c r="BS65" s="6" t="str">
        <f t="shared" si="42"/>
        <v>C</v>
      </c>
      <c r="BT65" s="6">
        <f t="shared" si="43"/>
        <v>2</v>
      </c>
      <c r="BU65" s="104"/>
      <c r="BV65" t="str">
        <f t="shared" si="44"/>
        <v>গণিত</v>
      </c>
      <c r="BW65" s="131">
        <v>2</v>
      </c>
      <c r="BX65" s="106">
        <v>62</v>
      </c>
      <c r="BY65" s="107"/>
      <c r="BZ65" s="132" t="str">
        <f t="shared" ref="BZ65:CA65" si="107">IF(BY65="","Abs.",BY65)</f>
        <v>Abs.</v>
      </c>
      <c r="CA65" s="106" t="str">
        <f t="shared" si="107"/>
        <v>Abs.</v>
      </c>
      <c r="CB65" s="106" t="str">
        <f t="shared" si="46"/>
        <v>Abs.</v>
      </c>
      <c r="CC65" s="106" t="str">
        <f t="shared" si="47"/>
        <v>Abs.</v>
      </c>
      <c r="CD65" s="106"/>
    </row>
    <row r="66" spans="1:82" customFormat="1">
      <c r="A66" s="6">
        <v>63</v>
      </c>
      <c r="B66" s="200" t="s">
        <v>182</v>
      </c>
      <c r="C66" s="6">
        <v>63</v>
      </c>
      <c r="D66" s="171">
        <v>16</v>
      </c>
      <c r="E66" s="171">
        <v>35</v>
      </c>
      <c r="F66" s="6">
        <f t="shared" si="6"/>
        <v>16</v>
      </c>
      <c r="G66" s="6">
        <f t="shared" si="7"/>
        <v>35</v>
      </c>
      <c r="H66" s="6">
        <f t="shared" si="8"/>
        <v>51</v>
      </c>
      <c r="I66" s="6" t="str">
        <f t="shared" si="9"/>
        <v>B</v>
      </c>
      <c r="J66" s="6">
        <f t="shared" si="10"/>
        <v>3</v>
      </c>
      <c r="K66" s="104"/>
      <c r="L66" s="6">
        <v>63</v>
      </c>
      <c r="M66" s="172">
        <v>60</v>
      </c>
      <c r="N66" s="113">
        <f t="shared" si="11"/>
        <v>60</v>
      </c>
      <c r="O66" s="6">
        <f t="shared" si="12"/>
        <v>60</v>
      </c>
      <c r="P66" s="6" t="str">
        <f t="shared" si="13"/>
        <v>A-</v>
      </c>
      <c r="Q66" s="6">
        <f t="shared" si="14"/>
        <v>3.5</v>
      </c>
      <c r="R66" s="117"/>
      <c r="S66" s="6">
        <v>63</v>
      </c>
      <c r="T66" s="179">
        <v>11</v>
      </c>
      <c r="U66" s="179">
        <v>19</v>
      </c>
      <c r="V66" s="199">
        <v>17</v>
      </c>
      <c r="W66" s="6">
        <f t="shared" si="15"/>
        <v>11</v>
      </c>
      <c r="X66" s="6">
        <f t="shared" si="16"/>
        <v>19</v>
      </c>
      <c r="Y66" s="6">
        <f t="shared" si="17"/>
        <v>17</v>
      </c>
      <c r="Z66" s="6">
        <f t="shared" si="18"/>
        <v>47</v>
      </c>
      <c r="AA66" s="6" t="str">
        <f t="shared" si="19"/>
        <v>C</v>
      </c>
      <c r="AB66" s="6">
        <f t="shared" si="20"/>
        <v>2</v>
      </c>
      <c r="AC66" s="6"/>
      <c r="AD66" s="6">
        <v>63</v>
      </c>
      <c r="AE66" s="172">
        <v>10</v>
      </c>
      <c r="AF66" s="172">
        <v>12</v>
      </c>
      <c r="AG66" s="172">
        <v>17</v>
      </c>
      <c r="AH66" s="6">
        <f t="shared" si="21"/>
        <v>10</v>
      </c>
      <c r="AI66" s="6">
        <f t="shared" si="22"/>
        <v>12</v>
      </c>
      <c r="AJ66" s="6">
        <f t="shared" si="23"/>
        <v>17</v>
      </c>
      <c r="AK66" s="6">
        <f t="shared" si="24"/>
        <v>39</v>
      </c>
      <c r="AL66" s="6" t="str">
        <f t="shared" si="25"/>
        <v>F</v>
      </c>
      <c r="AM66" s="6" t="str">
        <f t="shared" si="26"/>
        <v>F</v>
      </c>
      <c r="AN66" s="6"/>
      <c r="AO66" s="6">
        <v>63</v>
      </c>
      <c r="AP66" s="180">
        <v>8</v>
      </c>
      <c r="AQ66" s="180">
        <v>11</v>
      </c>
      <c r="AR66" s="180">
        <v>12</v>
      </c>
      <c r="AS66" s="6">
        <f t="shared" si="27"/>
        <v>8</v>
      </c>
      <c r="AT66" s="6">
        <f t="shared" si="28"/>
        <v>11</v>
      </c>
      <c r="AU66" s="6">
        <f t="shared" si="29"/>
        <v>12</v>
      </c>
      <c r="AV66" s="6">
        <f t="shared" si="30"/>
        <v>31</v>
      </c>
      <c r="AW66" s="6" t="str">
        <f t="shared" si="31"/>
        <v>F</v>
      </c>
      <c r="AX66" s="6" t="str">
        <f t="shared" si="32"/>
        <v>F</v>
      </c>
      <c r="AY66" s="6"/>
      <c r="AZ66" s="6">
        <v>63</v>
      </c>
      <c r="BA66" s="185">
        <v>9</v>
      </c>
      <c r="BB66" s="185">
        <v>12</v>
      </c>
      <c r="BC66">
        <v>15</v>
      </c>
      <c r="BD66" s="127">
        <f t="shared" si="33"/>
        <v>9</v>
      </c>
      <c r="BE66" s="6">
        <f t="shared" si="34"/>
        <v>12</v>
      </c>
      <c r="BF66" s="6">
        <f t="shared" si="35"/>
        <v>15</v>
      </c>
      <c r="BG66" s="6">
        <f t="shared" si="36"/>
        <v>36</v>
      </c>
      <c r="BH66" s="6" t="str">
        <f t="shared" si="37"/>
        <v>F</v>
      </c>
      <c r="BI66" s="6" t="str">
        <f t="shared" si="38"/>
        <v>F</v>
      </c>
      <c r="BJ66" s="6"/>
      <c r="BK66" s="6">
        <v>63</v>
      </c>
      <c r="BL66" s="196">
        <v>11</v>
      </c>
      <c r="BM66" s="196">
        <v>15</v>
      </c>
      <c r="BN66" s="196">
        <v>15</v>
      </c>
      <c r="BO66" s="6">
        <f t="shared" si="3"/>
        <v>11</v>
      </c>
      <c r="BP66" s="6">
        <f t="shared" si="39"/>
        <v>15</v>
      </c>
      <c r="BQ66" s="6">
        <f t="shared" si="40"/>
        <v>15</v>
      </c>
      <c r="BR66" s="6">
        <f t="shared" si="41"/>
        <v>41</v>
      </c>
      <c r="BS66" s="6" t="str">
        <f t="shared" si="42"/>
        <v>F</v>
      </c>
      <c r="BT66" s="6" t="str">
        <f t="shared" si="43"/>
        <v>F</v>
      </c>
      <c r="BU66" s="104"/>
      <c r="BV66" t="str">
        <f t="shared" si="44"/>
        <v>জীববিজ্ঞান</v>
      </c>
      <c r="BW66" s="131">
        <v>1</v>
      </c>
      <c r="BX66" s="106">
        <v>63</v>
      </c>
      <c r="BY66" s="107"/>
      <c r="BZ66" s="132" t="str">
        <f t="shared" ref="BZ66:CA66" si="108">IF(BY66="","Abs.",BY66)</f>
        <v>Abs.</v>
      </c>
      <c r="CA66" s="106" t="str">
        <f t="shared" si="108"/>
        <v>Abs.</v>
      </c>
      <c r="CB66" s="106" t="str">
        <f t="shared" si="46"/>
        <v>Abs.</v>
      </c>
      <c r="CC66" s="106" t="str">
        <f t="shared" si="47"/>
        <v>Abs.</v>
      </c>
      <c r="CD66" s="106"/>
    </row>
    <row r="67" spans="1:82" customFormat="1">
      <c r="A67" s="6">
        <v>64</v>
      </c>
      <c r="B67" s="200" t="s">
        <v>183</v>
      </c>
      <c r="C67" s="6">
        <v>64</v>
      </c>
      <c r="D67" s="171">
        <v>12</v>
      </c>
      <c r="E67" s="171">
        <v>35</v>
      </c>
      <c r="F67" s="6">
        <f t="shared" si="6"/>
        <v>12</v>
      </c>
      <c r="G67" s="6">
        <f t="shared" si="7"/>
        <v>35</v>
      </c>
      <c r="H67" s="6">
        <f t="shared" si="8"/>
        <v>47</v>
      </c>
      <c r="I67" s="6" t="str">
        <f t="shared" si="9"/>
        <v>C</v>
      </c>
      <c r="J67" s="6">
        <f t="shared" si="10"/>
        <v>2</v>
      </c>
      <c r="K67" s="104"/>
      <c r="L67" s="6">
        <v>64</v>
      </c>
      <c r="M67" s="172">
        <v>34</v>
      </c>
      <c r="N67" s="113">
        <f t="shared" si="11"/>
        <v>34</v>
      </c>
      <c r="O67" s="6">
        <f t="shared" si="12"/>
        <v>34</v>
      </c>
      <c r="P67" s="6" t="str">
        <f t="shared" si="13"/>
        <v>D</v>
      </c>
      <c r="Q67" s="6">
        <f t="shared" si="14"/>
        <v>1</v>
      </c>
      <c r="R67" s="117"/>
      <c r="S67" s="6">
        <v>64</v>
      </c>
      <c r="T67" s="179">
        <v>16</v>
      </c>
      <c r="U67" s="179">
        <v>25</v>
      </c>
      <c r="V67" s="199">
        <v>20</v>
      </c>
      <c r="W67" s="6">
        <f t="shared" si="15"/>
        <v>16</v>
      </c>
      <c r="X67" s="6">
        <f t="shared" si="16"/>
        <v>25</v>
      </c>
      <c r="Y67" s="6">
        <f t="shared" si="17"/>
        <v>20</v>
      </c>
      <c r="Z67" s="6">
        <f t="shared" si="18"/>
        <v>61</v>
      </c>
      <c r="AA67" s="6" t="str">
        <f t="shared" si="19"/>
        <v>A-</v>
      </c>
      <c r="AB67" s="6">
        <f t="shared" si="20"/>
        <v>3.5</v>
      </c>
      <c r="AC67" s="6"/>
      <c r="AD67" s="6">
        <v>64</v>
      </c>
      <c r="AE67" s="172">
        <v>10</v>
      </c>
      <c r="AF67" s="172">
        <v>10</v>
      </c>
      <c r="AG67" s="172">
        <v>20</v>
      </c>
      <c r="AH67" s="6">
        <f t="shared" si="21"/>
        <v>10</v>
      </c>
      <c r="AI67" s="6">
        <f t="shared" si="22"/>
        <v>10</v>
      </c>
      <c r="AJ67" s="6">
        <f t="shared" si="23"/>
        <v>20</v>
      </c>
      <c r="AK67" s="6">
        <f t="shared" si="24"/>
        <v>40</v>
      </c>
      <c r="AL67" s="6" t="str">
        <f t="shared" si="25"/>
        <v>F</v>
      </c>
      <c r="AM67" s="6" t="str">
        <f t="shared" si="26"/>
        <v>F</v>
      </c>
      <c r="AN67" s="6"/>
      <c r="AO67" s="6">
        <v>64</v>
      </c>
      <c r="AP67" s="180">
        <v>14</v>
      </c>
      <c r="AQ67" s="180">
        <v>13</v>
      </c>
      <c r="AR67" s="180">
        <v>9</v>
      </c>
      <c r="AS67" s="6">
        <f t="shared" si="27"/>
        <v>14</v>
      </c>
      <c r="AT67" s="6">
        <f t="shared" si="28"/>
        <v>13</v>
      </c>
      <c r="AU67" s="6">
        <f t="shared" si="29"/>
        <v>9</v>
      </c>
      <c r="AV67" s="6">
        <f t="shared" si="30"/>
        <v>36</v>
      </c>
      <c r="AW67" s="6" t="str">
        <f t="shared" si="31"/>
        <v>F</v>
      </c>
      <c r="AX67" s="6" t="str">
        <f t="shared" si="32"/>
        <v>F</v>
      </c>
      <c r="AY67" s="6"/>
      <c r="AZ67" s="6">
        <v>64</v>
      </c>
      <c r="BA67" s="185">
        <v>14</v>
      </c>
      <c r="BB67" s="185">
        <v>23</v>
      </c>
      <c r="BC67">
        <v>18</v>
      </c>
      <c r="BD67" s="127">
        <f t="shared" si="33"/>
        <v>14</v>
      </c>
      <c r="BE67" s="6">
        <f t="shared" si="34"/>
        <v>23</v>
      </c>
      <c r="BF67" s="6">
        <f t="shared" si="35"/>
        <v>18</v>
      </c>
      <c r="BG67" s="6">
        <f t="shared" si="36"/>
        <v>55</v>
      </c>
      <c r="BH67" s="6" t="str">
        <f t="shared" si="37"/>
        <v>B</v>
      </c>
      <c r="BI67" s="6">
        <f t="shared" si="38"/>
        <v>3</v>
      </c>
      <c r="BJ67" s="6"/>
      <c r="BK67" s="6">
        <v>64</v>
      </c>
      <c r="BL67" s="196">
        <v>7</v>
      </c>
      <c r="BM67" s="196">
        <v>15</v>
      </c>
      <c r="BN67" s="196"/>
      <c r="BO67" s="6">
        <f t="shared" si="3"/>
        <v>7</v>
      </c>
      <c r="BP67" s="6">
        <f t="shared" si="39"/>
        <v>15</v>
      </c>
      <c r="BQ67" s="6" t="str">
        <f t="shared" si="40"/>
        <v>Abs.</v>
      </c>
      <c r="BR67" s="6" t="str">
        <f t="shared" si="41"/>
        <v>Abs.</v>
      </c>
      <c r="BS67" s="6" t="str">
        <f t="shared" si="42"/>
        <v>Abs.</v>
      </c>
      <c r="BT67" s="6" t="str">
        <f t="shared" si="43"/>
        <v>Abs.</v>
      </c>
      <c r="BU67" s="104"/>
      <c r="BV67" t="str">
        <f t="shared" si="44"/>
        <v>গণিত</v>
      </c>
      <c r="BW67" s="131">
        <v>2</v>
      </c>
      <c r="BX67" s="106">
        <v>64</v>
      </c>
      <c r="BY67" s="107"/>
      <c r="BZ67" s="132" t="str">
        <f t="shared" ref="BZ67:CA67" si="109">IF(BY67="","Abs.",BY67)</f>
        <v>Abs.</v>
      </c>
      <c r="CA67" s="106" t="str">
        <f t="shared" si="109"/>
        <v>Abs.</v>
      </c>
      <c r="CB67" s="106" t="str">
        <f t="shared" si="46"/>
        <v>Abs.</v>
      </c>
      <c r="CC67" s="106" t="str">
        <f t="shared" si="47"/>
        <v>Abs.</v>
      </c>
      <c r="CD67" s="106"/>
    </row>
    <row r="68" spans="1:82" customFormat="1">
      <c r="A68" s="6">
        <v>65</v>
      </c>
      <c r="B68" s="200" t="s">
        <v>184</v>
      </c>
      <c r="C68" s="6">
        <v>65</v>
      </c>
      <c r="D68" s="171">
        <v>12</v>
      </c>
      <c r="E68" s="171">
        <v>30</v>
      </c>
      <c r="F68" s="6">
        <f t="shared" si="6"/>
        <v>12</v>
      </c>
      <c r="G68" s="6">
        <f t="shared" si="7"/>
        <v>30</v>
      </c>
      <c r="H68" s="6">
        <f t="shared" si="8"/>
        <v>42</v>
      </c>
      <c r="I68" s="6" t="str">
        <f t="shared" si="9"/>
        <v>C</v>
      </c>
      <c r="J68" s="6">
        <f t="shared" si="10"/>
        <v>2</v>
      </c>
      <c r="K68" s="104"/>
      <c r="L68" s="6">
        <v>65</v>
      </c>
      <c r="M68" s="172">
        <v>25</v>
      </c>
      <c r="N68" s="113">
        <f t="shared" si="11"/>
        <v>25</v>
      </c>
      <c r="O68" s="6">
        <f t="shared" si="12"/>
        <v>25</v>
      </c>
      <c r="P68" s="6" t="str">
        <f t="shared" si="13"/>
        <v>F</v>
      </c>
      <c r="Q68" s="6" t="str">
        <f t="shared" si="14"/>
        <v>F</v>
      </c>
      <c r="R68" s="117"/>
      <c r="S68" s="6">
        <v>65</v>
      </c>
      <c r="T68" s="179">
        <v>16</v>
      </c>
      <c r="U68" s="179">
        <v>23</v>
      </c>
      <c r="V68" s="199">
        <v>21</v>
      </c>
      <c r="W68" s="6">
        <f t="shared" si="15"/>
        <v>16</v>
      </c>
      <c r="X68" s="6">
        <f t="shared" si="16"/>
        <v>23</v>
      </c>
      <c r="Y68" s="6">
        <f t="shared" si="17"/>
        <v>21</v>
      </c>
      <c r="Z68" s="6">
        <f t="shared" si="18"/>
        <v>60</v>
      </c>
      <c r="AA68" s="6" t="str">
        <f t="shared" si="19"/>
        <v>A-</v>
      </c>
      <c r="AB68" s="6">
        <f t="shared" si="20"/>
        <v>3.5</v>
      </c>
      <c r="AC68" s="6"/>
      <c r="AD68" s="6">
        <v>65</v>
      </c>
      <c r="AE68" s="172">
        <v>11</v>
      </c>
      <c r="AF68" s="172">
        <v>9</v>
      </c>
      <c r="AG68" s="172">
        <v>17</v>
      </c>
      <c r="AH68" s="6">
        <f t="shared" si="21"/>
        <v>11</v>
      </c>
      <c r="AI68" s="6">
        <f t="shared" si="22"/>
        <v>9</v>
      </c>
      <c r="AJ68" s="6">
        <f t="shared" si="23"/>
        <v>17</v>
      </c>
      <c r="AK68" s="6">
        <f t="shared" si="24"/>
        <v>37</v>
      </c>
      <c r="AL68" s="6" t="str">
        <f t="shared" si="25"/>
        <v>F</v>
      </c>
      <c r="AM68" s="6" t="str">
        <f t="shared" si="26"/>
        <v>F</v>
      </c>
      <c r="AN68" s="6"/>
      <c r="AO68" s="6">
        <v>65</v>
      </c>
      <c r="AP68" s="180">
        <v>13</v>
      </c>
      <c r="AQ68" s="180">
        <v>11</v>
      </c>
      <c r="AR68" s="180">
        <v>9</v>
      </c>
      <c r="AS68" s="6">
        <f t="shared" si="27"/>
        <v>13</v>
      </c>
      <c r="AT68" s="6">
        <f t="shared" si="28"/>
        <v>11</v>
      </c>
      <c r="AU68" s="6">
        <f t="shared" si="29"/>
        <v>9</v>
      </c>
      <c r="AV68" s="6">
        <f t="shared" si="30"/>
        <v>33</v>
      </c>
      <c r="AW68" s="6" t="str">
        <f t="shared" si="31"/>
        <v>F</v>
      </c>
      <c r="AX68" s="6" t="str">
        <f t="shared" si="32"/>
        <v>F</v>
      </c>
      <c r="AY68" s="6"/>
      <c r="AZ68" s="6">
        <v>65</v>
      </c>
      <c r="BA68" s="185">
        <v>14</v>
      </c>
      <c r="BB68" s="185">
        <v>22</v>
      </c>
      <c r="BC68">
        <v>18</v>
      </c>
      <c r="BD68" s="127">
        <f t="shared" si="33"/>
        <v>14</v>
      </c>
      <c r="BE68" s="6">
        <f t="shared" si="34"/>
        <v>22</v>
      </c>
      <c r="BF68" s="6">
        <f t="shared" si="35"/>
        <v>18</v>
      </c>
      <c r="BG68" s="6">
        <f t="shared" si="36"/>
        <v>54</v>
      </c>
      <c r="BH68" s="6" t="str">
        <f t="shared" si="37"/>
        <v>B</v>
      </c>
      <c r="BI68" s="6">
        <f t="shared" si="38"/>
        <v>3</v>
      </c>
      <c r="BJ68" s="6"/>
      <c r="BK68" s="6">
        <v>65</v>
      </c>
      <c r="BL68" s="196">
        <v>8</v>
      </c>
      <c r="BM68" s="196">
        <v>11</v>
      </c>
      <c r="BN68" s="196"/>
      <c r="BO68" s="6">
        <f t="shared" si="3"/>
        <v>8</v>
      </c>
      <c r="BP68" s="6">
        <f t="shared" si="39"/>
        <v>11</v>
      </c>
      <c r="BQ68" s="6" t="str">
        <f t="shared" si="40"/>
        <v>Abs.</v>
      </c>
      <c r="BR68" s="6" t="str">
        <f t="shared" si="41"/>
        <v>Abs.</v>
      </c>
      <c r="BS68" s="6" t="str">
        <f t="shared" si="42"/>
        <v>Abs.</v>
      </c>
      <c r="BT68" s="6" t="str">
        <f t="shared" si="43"/>
        <v>Abs.</v>
      </c>
      <c r="BU68" s="104"/>
      <c r="BV68" t="str">
        <f t="shared" si="44"/>
        <v>গণিত</v>
      </c>
      <c r="BW68" s="131">
        <v>2</v>
      </c>
      <c r="BX68" s="106">
        <v>65</v>
      </c>
      <c r="BY68" s="107"/>
      <c r="BZ68" s="132" t="str">
        <f t="shared" ref="BZ68:CA68" si="110">IF(BY68="","Abs.",BY68)</f>
        <v>Abs.</v>
      </c>
      <c r="CA68" s="106" t="str">
        <f t="shared" si="110"/>
        <v>Abs.</v>
      </c>
      <c r="CB68" s="106" t="str">
        <f t="shared" si="46"/>
        <v>Abs.</v>
      </c>
      <c r="CC68" s="106" t="str">
        <f t="shared" si="47"/>
        <v>Abs.</v>
      </c>
      <c r="CD68" s="106"/>
    </row>
    <row r="69" spans="1:82" customFormat="1">
      <c r="A69" s="6">
        <v>66</v>
      </c>
      <c r="B69" s="200" t="s">
        <v>185</v>
      </c>
      <c r="C69" s="6">
        <v>66</v>
      </c>
      <c r="D69" s="171">
        <v>12</v>
      </c>
      <c r="E69" s="171">
        <v>60</v>
      </c>
      <c r="F69" s="6">
        <f t="shared" ref="F69:F98" si="111">IF(D69&gt;20,"N/A",IF(D69="","Abs.",D69))</f>
        <v>12</v>
      </c>
      <c r="G69" s="6">
        <f t="shared" ref="G69:G98" si="112">IF(E69&gt;80,"N/A",IF(E69="","Abs.",E69))</f>
        <v>60</v>
      </c>
      <c r="H69" s="6">
        <f t="shared" ref="H69:H98" si="113">IFERROR(IF(D69="","Abs.",IF(E69="","Abs.",(F69+G69))),"Abs.")</f>
        <v>72</v>
      </c>
      <c r="I69" s="6" t="str">
        <f t="shared" ref="I69:I98" si="114">IF(H69="N/A","N/A",IF(D69="","Abs.",IF(E69="","Abs.",IF(F69&lt;7,"F",IF(G69&lt;26,"F",IF(H69&lt;=39,"D",IF(H69&lt;=49,"C",IF(H69&lt;=59,"B",IF(H69&lt;=69,"A-",IF(H69&lt;=79,"A",IF(H69&gt;=80,"A+")))))))))))</f>
        <v>A</v>
      </c>
      <c r="J69" s="6">
        <f t="shared" ref="J69:J98" si="115">IF(I69="N/A","N/A",IF(D69="","Abs.",IF(E69="","Abs.",IF(F69&lt;7,"F",IF(F69="","Abs.",IF(G69&lt;26,"F",IF(H69&lt;=39,1,IF(H69&lt;=49,2,IF(H69&lt;=59,3,IF(H69&lt;=69,3.5,IF(H69&lt;=79,4,IF(H69&gt;=80,5))))))))))))</f>
        <v>4</v>
      </c>
      <c r="K69" s="104"/>
      <c r="L69" s="6">
        <v>66</v>
      </c>
      <c r="M69" s="172">
        <v>63</v>
      </c>
      <c r="N69" s="113">
        <f t="shared" ref="N69:N98" si="116">IF(M69="","Abs.",M69)</f>
        <v>63</v>
      </c>
      <c r="O69" s="6">
        <f t="shared" ref="O69:O98" si="117">IF(N69="","Abs.",N69)</f>
        <v>63</v>
      </c>
      <c r="P69" s="6" t="str">
        <f t="shared" ref="P69:P98" si="118">IF(M69="","Abs.",IF(N69&lt;33,"F",IF(O69&lt;=39,"D",IF(O69&lt;=49,"C",IF(O69&lt;=59,"B",IF(O69&lt;=69,"A-",IF(O69&lt;=79,"A",IF(O69&gt;=80,"A+"))))))))</f>
        <v>A-</v>
      </c>
      <c r="Q69" s="6">
        <f t="shared" ref="Q69:Q98" si="119">IF(M69="","Abs.",IF(N69&lt;33,"F",IF(O69&lt;=39,1,IF(O69&lt;=49,2,IF(O69&lt;=59,3,IF(O69&lt;=69,3.5,IF(O69&lt;=79,4,IF(O69&gt;=80,5))))))))</f>
        <v>3.5</v>
      </c>
      <c r="R69" s="117"/>
      <c r="S69" s="6">
        <v>66</v>
      </c>
      <c r="T69" s="179">
        <v>15</v>
      </c>
      <c r="U69" s="179">
        <v>34</v>
      </c>
      <c r="V69" s="199">
        <v>21</v>
      </c>
      <c r="W69" s="6">
        <f t="shared" ref="W69:W97" si="120">IF(T69&gt;25,"N/A",IF(T69="","Abs.",T69))</f>
        <v>15</v>
      </c>
      <c r="X69" s="6">
        <f t="shared" ref="X69:X97" si="121">IF(U69&gt;50,"N/A",IF(U69="","Abs.",U69))</f>
        <v>34</v>
      </c>
      <c r="Y69" s="6">
        <f t="shared" ref="Y69:Y97" si="122">IF(V69&gt;25,"N/A",IF(V69="","Abs.",V69))</f>
        <v>21</v>
      </c>
      <c r="Z69" s="6">
        <f t="shared" ref="Z69:Z97" si="123">IFERROR(IF(T69="","Abs.",IF(U69="","Abs.",IF(V69="","Abs.",(W69+X69+Y69)))),"Abs.")</f>
        <v>70</v>
      </c>
      <c r="AA69" s="6" t="str">
        <f t="shared" ref="AA69:AA97" si="124">IF(Z69="Abs","Abs.",IF(T69="","Abs.",IF(U69="","Abs.",IF(V69="","Abs.",IF(W69&lt;8,"F",IF(X69&lt;17,"F",IF(Y69&lt;8,"F",IF(Z69&lt;=39,"D",IF(Z69&lt;=49,"C",IF(Z69&lt;=59,"B",IF(Z69&lt;=69,"A-",IF(Z69&lt;=79,"A",IF(Z69&gt;=80,"A+")))))))))))))</f>
        <v>A</v>
      </c>
      <c r="AB69" s="6">
        <f t="shared" ref="AB69:AB97" si="125">IF(AA69="Abs.","Abs.",IF(AA69="F","F",IF(T69="","Abs.",IF(U69="","Abs.",IF(V69="","Abs.",IF(W69="","Abs.",IF(W69&lt;8,"F",IF(X69&lt;17,"F",IF(Z69&lt;=39,1,IF(Z69&lt;=49,2,IF(Z69&lt;=59,3,IF(Z69&lt;=69,3.5,IF(Z69&lt;=79,4,IF(Z69&gt;=80,5))))))))))))))</f>
        <v>4</v>
      </c>
      <c r="AC69" s="6"/>
      <c r="AD69" s="6">
        <v>66</v>
      </c>
      <c r="AE69" s="172">
        <v>12</v>
      </c>
      <c r="AF69" s="172">
        <v>36</v>
      </c>
      <c r="AG69" s="172">
        <v>20</v>
      </c>
      <c r="AH69" s="6">
        <f t="shared" ref="AH69:AH97" si="126">IF(AE69&gt;25,"N/A",IF(AE69="","Abs.",AE69))</f>
        <v>12</v>
      </c>
      <c r="AI69" s="6">
        <f t="shared" ref="AI69:AI97" si="127">IF(AF69&gt;50,"N/A",IF(AF69="","Abs.",AF69))</f>
        <v>36</v>
      </c>
      <c r="AJ69" s="6">
        <f t="shared" ref="AJ69:AJ97" si="128">IF(AG69&gt;25,"N/A",IF(AG69="","Abs.",AG69))</f>
        <v>20</v>
      </c>
      <c r="AK69" s="6">
        <f t="shared" ref="AK69:AK97" si="129">IFERROR(IF(AE69="","Abs.",IF(AF69="","Abs.",IF(AG69="","Abs.",(AH69+AI69+AJ69)))),"Abs.")</f>
        <v>68</v>
      </c>
      <c r="AL69" s="6" t="str">
        <f t="shared" ref="AL69:AL97" si="130">IF(AK69="Abs","Abs.",IF(AE69="","Abs.",IF(AF69="","Abs.",IF(AG69="","Abs.",IF(AH69&lt;8,"F",IF(AI69&lt;17,"F",IF(AJ69&lt;8,"F",IF(AK69&lt;=39,"D",IF(AK69&lt;=49,"C",IF(AK69&lt;=59,"B",IF(AK69&lt;=69,"A-",IF(AK69&lt;=79,"A",IF(AK69&gt;=80,"A+")))))))))))))</f>
        <v>A-</v>
      </c>
      <c r="AM69" s="6">
        <f t="shared" ref="AM69:AM97" si="131">IF(AL69="Abs.","Abs.",IF(AL69="F","F",IF(AE69="","Abs.",IF(AF69="","Abs.",IF(AG69="","Abs.",IF(AH69="","Abs.",IF(AH69&lt;8,"F",IF(AI69&lt;17,"F",IF(AK69&lt;=39,1,IF(AK69&lt;=49,2,IF(AK69&lt;=59,3,IF(AK69&lt;=69,3.5,IF(AK69&lt;=79,4,IF(AK69&gt;=80,5))))))))))))))</f>
        <v>3.5</v>
      </c>
      <c r="AN69" s="6"/>
      <c r="AO69" s="6">
        <v>66</v>
      </c>
      <c r="AP69" s="180">
        <v>14</v>
      </c>
      <c r="AQ69" s="180">
        <v>13</v>
      </c>
      <c r="AR69" s="180">
        <v>12</v>
      </c>
      <c r="AS69" s="6">
        <f t="shared" ref="AS69:AS98" si="132">IF(AP69&gt;25,"N/A",IF(AP69="","Abs.",AP69))</f>
        <v>14</v>
      </c>
      <c r="AT69" s="6">
        <f t="shared" ref="AT69:AT98" si="133">IF(AQ69&gt;50,"N/A",IF(AQ69="","Abs.",AQ69))</f>
        <v>13</v>
      </c>
      <c r="AU69" s="6">
        <f t="shared" ref="AU69:AU98" si="134">IF(AR69&gt;25,"N/A",IF(AR69="","Abs.",AR69))</f>
        <v>12</v>
      </c>
      <c r="AV69" s="6">
        <f t="shared" ref="AV69:AV98" si="135">IFERROR(IF(AP69="","Abs.",IF(AQ69="","Abs.",IF(AR69="","Abs.",(AS69+AT69+AU69)))),"Abs.")</f>
        <v>39</v>
      </c>
      <c r="AW69" s="6" t="str">
        <f t="shared" ref="AW69:AW98" si="136">IF(AV69="Abs","Abs.",IF(AP69="","Abs.",IF(AQ69="","Abs.",IF(AR69="","Abs.",IF(AS69&lt;8,"F",IF(AT69&lt;17,"F",IF(AU69&lt;8,"F",IF(AV69&lt;=39,"D",IF(AV69&lt;=49,"C",IF(AV69&lt;=59,"B",IF(AV69&lt;=69,"A-",IF(AV69&lt;=79,"A",IF(AV69&gt;=80,"A+")))))))))))))</f>
        <v>F</v>
      </c>
      <c r="AX69" s="6" t="str">
        <f t="shared" ref="AX69:AX98" si="137">IF(AW69="Abs.","Abs.",IF(AW69="F","F",IF(AP69="","Abs.",IF(AQ69="","Abs.",IF(AR69="","Abs.",IF(AS69="","Abs.",IF(AS69&lt;8,"F",IF(AT69&lt;17,"F",IF(AV69&lt;=39,1,IF(AV69&lt;=49,2,IF(AV69&lt;=59,3,IF(AV69&lt;=69,3.5,IF(AV69&lt;=79,4,IF(AV69&gt;=80,5))))))))))))))</f>
        <v>F</v>
      </c>
      <c r="AY69" s="6"/>
      <c r="AZ69" s="6">
        <v>66</v>
      </c>
      <c r="BA69" s="185">
        <v>13</v>
      </c>
      <c r="BB69" s="185">
        <v>27</v>
      </c>
      <c r="BC69">
        <v>18</v>
      </c>
      <c r="BD69" s="127">
        <f t="shared" ref="BD69:BD97" si="138">BA69</f>
        <v>13</v>
      </c>
      <c r="BE69" s="6">
        <f t="shared" ref="BE69:BE97" si="139">IF(BB69&gt;50,"N/A",IF(BB69="","Abs.",BB69))</f>
        <v>27</v>
      </c>
      <c r="BF69" s="6">
        <f t="shared" ref="BF69:BF97" si="140">IF(BC69&gt;25,"N/A",IF(BC69="","Abs.",BC69))</f>
        <v>18</v>
      </c>
      <c r="BG69" s="6">
        <f t="shared" ref="BG69:BG97" si="141">IFERROR(IF(BA69="","Abs.",IF(BB69="","Abs.",IF(BC69="","Abs.",(BD69+BE69+BF69)))),"Abs.")</f>
        <v>58</v>
      </c>
      <c r="BH69" s="6" t="str">
        <f t="shared" ref="BH69:BH97" si="142">IF(BG69="Abs","Abs.",IF(BA69="","Abs.",IF(BB69="","Abs.",IF(BC69="","Abs.",IF(BD69&lt;8,"F",IF(BE69&lt;17,"F",IF(BF69&lt;8,"F",IF(BG69&lt;=39,"D",IF(BG69&lt;=49,"C",IF(BG69&lt;=59,"B",IF(BG69&lt;=69,"A-",IF(BG69&lt;=79,"A",IF(BG69&gt;=80,"A+")))))))))))))</f>
        <v>B</v>
      </c>
      <c r="BI69" s="6">
        <f t="shared" ref="BI69:BI97" si="143">IF(BH69="Abs.","Abs.",IF(BH69="F","F",IF(BA69="","Abs.",IF(BB69="","Abs.",IF(BC69="","Abs.",IF(BD69="","Abs.",IF(BD69&lt;8,"F",IF(BE69&lt;17,"F",IF(BG69&lt;=39,1,IF(BG69&lt;=49,2,IF(BG69&lt;=59,3,IF(BG69&lt;=69,3.5,IF(BG69&lt;=79,4,IF(BG69&gt;=80,5))))))))))))))</f>
        <v>3</v>
      </c>
      <c r="BJ69" s="6"/>
      <c r="BK69" s="6">
        <v>66</v>
      </c>
      <c r="BL69" s="196">
        <v>10</v>
      </c>
      <c r="BM69" s="196">
        <v>26</v>
      </c>
      <c r="BN69" s="196">
        <v>15</v>
      </c>
      <c r="BO69" s="6">
        <f t="shared" ref="BO69:BO98" si="144">IF(BL69&gt;25,"N/A",IF(BL69="","Abs.",BL69))</f>
        <v>10</v>
      </c>
      <c r="BP69" s="6">
        <f t="shared" ref="BP69:BP98" si="145">IF(BM69&gt;50,"N/A",IF(BM69="","Abs.",BM69))</f>
        <v>26</v>
      </c>
      <c r="BQ69" s="6">
        <f t="shared" ref="BQ69:BQ98" si="146">IF(BN69&gt;25,"N/A",IF(BN69="","Abs.",BN69))</f>
        <v>15</v>
      </c>
      <c r="BR69" s="6">
        <f t="shared" ref="BR69:BR98" si="147">IFERROR(IF(BL69="","Abs.",IF(BM69="","Abs.",IF(BN69="","Abs.",(BO69+BP69+BQ69)))),"Abs.")</f>
        <v>51</v>
      </c>
      <c r="BS69" s="6" t="str">
        <f t="shared" ref="BS69:BS98" si="148">IF(BR69="Abs","Abs.",IF(BL69="","Abs.",IF(BM69="","Abs.",IF(BN69="","Abs.",IF(BO69&lt;8,"F",IF(BP69&lt;17,"F",IF(BQ69&lt;8,"F",IF(BR69&lt;=39,"D",IF(BR69&lt;=49,"C",IF(BR69&lt;=59,"B",IF(BR69&lt;=69,"A-",IF(BR69&lt;=79,"A",IF(BR69&gt;=80,"A+")))))))))))))</f>
        <v>B</v>
      </c>
      <c r="BT69" s="6">
        <f t="shared" ref="BT69:BT98" si="149">IF(BS69="Abs.","Abs.",IF(BS69="F","F",IF(BL69="","Abs.",IF(BM69="","Abs.",IF(BN69="","Abs.",IF(BO69="","Abs.",IF(BO69&lt;8,"F",IF(BP69&lt;17,"F",IF(BR69&lt;=39,1,IF(BR69&lt;=49,2,IF(BR69&lt;=59,3,IF(BR69&lt;=69,3.5,IF(BR69&lt;=79,4,IF(BR69&gt;=80,5))))))))))))))</f>
        <v>3</v>
      </c>
      <c r="BU69" s="104"/>
      <c r="BV69" t="str">
        <f t="shared" ref="BV69:BV98" si="150">IF(BW69=1,"জীববিজ্ঞান","গণিত")</f>
        <v>গণিত</v>
      </c>
      <c r="BW69" s="131">
        <v>2</v>
      </c>
      <c r="BX69" s="106">
        <v>66</v>
      </c>
      <c r="BY69" s="107"/>
      <c r="BZ69" s="132" t="str">
        <f t="shared" ref="BZ69:CA69" si="151">IF(BY69="","Abs.",BY69)</f>
        <v>Abs.</v>
      </c>
      <c r="CA69" s="106" t="str">
        <f t="shared" si="151"/>
        <v>Abs.</v>
      </c>
      <c r="CB69" s="106" t="str">
        <f t="shared" ref="CB69:CB132" si="152">IF(BY69="","Abs.",IF(BZ69&lt;33,"F",IF(CA69&lt;=39,"D",IF(CA69&lt;=49,"C",IF(CA69&lt;=59,"B",IF(CA69&lt;=69,"A-",IF(CA69&lt;=79,"A",IF(CA69&gt;=80,"A+"))))))))</f>
        <v>Abs.</v>
      </c>
      <c r="CC69" s="106" t="str">
        <f t="shared" ref="CC69:CC132" si="153">IF(BY69="","Abs.",IF(BZ69&lt;33,"F",IF(CA69&lt;=39,1,IF(CA69&lt;=49,2,IF(CA69&lt;=59,3,IF(CA69&lt;=69,3.5,IF(CA69&lt;=79,4,IF(CA69&gt;=80,5))))))))</f>
        <v>Abs.</v>
      </c>
      <c r="CD69" s="106"/>
    </row>
    <row r="70" spans="1:82" customFormat="1">
      <c r="A70" s="6">
        <v>67</v>
      </c>
      <c r="B70" s="200" t="s">
        <v>186</v>
      </c>
      <c r="C70" s="6">
        <v>67</v>
      </c>
      <c r="D70" s="171">
        <v>12</v>
      </c>
      <c r="E70" s="171">
        <v>57</v>
      </c>
      <c r="F70" s="6">
        <f t="shared" si="111"/>
        <v>12</v>
      </c>
      <c r="G70" s="6">
        <f t="shared" si="112"/>
        <v>57</v>
      </c>
      <c r="H70" s="6">
        <f t="shared" si="113"/>
        <v>69</v>
      </c>
      <c r="I70" s="6" t="str">
        <f t="shared" si="114"/>
        <v>A-</v>
      </c>
      <c r="J70" s="6">
        <f t="shared" si="115"/>
        <v>3.5</v>
      </c>
      <c r="K70" s="104"/>
      <c r="L70" s="6">
        <v>67</v>
      </c>
      <c r="M70" s="172">
        <v>59</v>
      </c>
      <c r="N70" s="113">
        <f t="shared" si="116"/>
        <v>59</v>
      </c>
      <c r="O70" s="6">
        <f t="shared" si="117"/>
        <v>59</v>
      </c>
      <c r="P70" s="6" t="str">
        <f t="shared" si="118"/>
        <v>B</v>
      </c>
      <c r="Q70" s="6">
        <f t="shared" si="119"/>
        <v>3</v>
      </c>
      <c r="R70" s="117"/>
      <c r="S70" s="6">
        <v>67</v>
      </c>
      <c r="T70" s="179">
        <v>15</v>
      </c>
      <c r="U70" s="179">
        <v>34</v>
      </c>
      <c r="V70" s="199">
        <v>19</v>
      </c>
      <c r="W70" s="6">
        <f t="shared" si="120"/>
        <v>15</v>
      </c>
      <c r="X70" s="6">
        <f t="shared" si="121"/>
        <v>34</v>
      </c>
      <c r="Y70" s="6">
        <f t="shared" si="122"/>
        <v>19</v>
      </c>
      <c r="Z70" s="6">
        <f t="shared" si="123"/>
        <v>68</v>
      </c>
      <c r="AA70" s="6" t="str">
        <f t="shared" si="124"/>
        <v>A-</v>
      </c>
      <c r="AB70" s="6">
        <f t="shared" si="125"/>
        <v>3.5</v>
      </c>
      <c r="AC70" s="6"/>
      <c r="AD70" s="6">
        <v>67</v>
      </c>
      <c r="AE70" s="172">
        <v>9</v>
      </c>
      <c r="AF70" s="172">
        <v>25</v>
      </c>
      <c r="AG70" s="172">
        <v>20</v>
      </c>
      <c r="AH70" s="6">
        <f t="shared" si="126"/>
        <v>9</v>
      </c>
      <c r="AI70" s="6">
        <f t="shared" si="127"/>
        <v>25</v>
      </c>
      <c r="AJ70" s="6">
        <f t="shared" si="128"/>
        <v>20</v>
      </c>
      <c r="AK70" s="6">
        <f t="shared" si="129"/>
        <v>54</v>
      </c>
      <c r="AL70" s="6" t="str">
        <f t="shared" si="130"/>
        <v>B</v>
      </c>
      <c r="AM70" s="6">
        <f t="shared" si="131"/>
        <v>3</v>
      </c>
      <c r="AN70" s="6"/>
      <c r="AO70" s="6">
        <v>67</v>
      </c>
      <c r="AP70" s="180">
        <v>11</v>
      </c>
      <c r="AQ70" s="180">
        <v>28</v>
      </c>
      <c r="AR70" s="180">
        <v>14</v>
      </c>
      <c r="AS70" s="6">
        <f t="shared" si="132"/>
        <v>11</v>
      </c>
      <c r="AT70" s="6">
        <f t="shared" si="133"/>
        <v>28</v>
      </c>
      <c r="AU70" s="6">
        <f t="shared" si="134"/>
        <v>14</v>
      </c>
      <c r="AV70" s="6">
        <f t="shared" si="135"/>
        <v>53</v>
      </c>
      <c r="AW70" s="6" t="str">
        <f t="shared" si="136"/>
        <v>B</v>
      </c>
      <c r="AX70" s="6">
        <f t="shared" si="137"/>
        <v>3</v>
      </c>
      <c r="AY70" s="6"/>
      <c r="AZ70" s="6">
        <v>67</v>
      </c>
      <c r="BA70" s="185">
        <v>15</v>
      </c>
      <c r="BB70" s="185">
        <v>20</v>
      </c>
      <c r="BC70">
        <v>18</v>
      </c>
      <c r="BD70" s="127">
        <f t="shared" si="138"/>
        <v>15</v>
      </c>
      <c r="BE70" s="6">
        <f t="shared" si="139"/>
        <v>20</v>
      </c>
      <c r="BF70" s="6">
        <f t="shared" si="140"/>
        <v>18</v>
      </c>
      <c r="BG70" s="6">
        <f t="shared" si="141"/>
        <v>53</v>
      </c>
      <c r="BH70" s="6" t="str">
        <f t="shared" si="142"/>
        <v>B</v>
      </c>
      <c r="BI70" s="6">
        <f t="shared" si="143"/>
        <v>3</v>
      </c>
      <c r="BJ70" s="6"/>
      <c r="BK70" s="6">
        <v>67</v>
      </c>
      <c r="BL70" s="196">
        <v>11</v>
      </c>
      <c r="BM70" s="196">
        <v>17</v>
      </c>
      <c r="BN70" s="196">
        <v>15</v>
      </c>
      <c r="BO70" s="6">
        <f t="shared" si="144"/>
        <v>11</v>
      </c>
      <c r="BP70" s="6">
        <f t="shared" si="145"/>
        <v>17</v>
      </c>
      <c r="BQ70" s="6">
        <f t="shared" si="146"/>
        <v>15</v>
      </c>
      <c r="BR70" s="6">
        <f t="shared" si="147"/>
        <v>43</v>
      </c>
      <c r="BS70" s="6" t="str">
        <f t="shared" si="148"/>
        <v>C</v>
      </c>
      <c r="BT70" s="6">
        <f t="shared" si="149"/>
        <v>2</v>
      </c>
      <c r="BU70" s="104"/>
      <c r="BV70" t="str">
        <f t="shared" si="150"/>
        <v>গণিত</v>
      </c>
      <c r="BW70" s="131">
        <v>2</v>
      </c>
      <c r="BX70" s="106">
        <v>67</v>
      </c>
      <c r="BY70" s="107"/>
      <c r="BZ70" s="132" t="str">
        <f t="shared" ref="BZ70:CA70" si="154">IF(BY70="","Abs.",BY70)</f>
        <v>Abs.</v>
      </c>
      <c r="CA70" s="106" t="str">
        <f t="shared" si="154"/>
        <v>Abs.</v>
      </c>
      <c r="CB70" s="106" t="str">
        <f t="shared" si="152"/>
        <v>Abs.</v>
      </c>
      <c r="CC70" s="106" t="str">
        <f t="shared" si="153"/>
        <v>Abs.</v>
      </c>
      <c r="CD70" s="106"/>
    </row>
    <row r="71" spans="1:82" customFormat="1">
      <c r="A71" s="6">
        <v>68</v>
      </c>
      <c r="B71" s="200" t="s">
        <v>187</v>
      </c>
      <c r="C71" s="6">
        <v>68</v>
      </c>
      <c r="D71" s="171">
        <v>17</v>
      </c>
      <c r="E71" s="171">
        <v>64</v>
      </c>
      <c r="F71" s="6">
        <f t="shared" si="111"/>
        <v>17</v>
      </c>
      <c r="G71" s="6">
        <f t="shared" si="112"/>
        <v>64</v>
      </c>
      <c r="H71" s="6">
        <f t="shared" si="113"/>
        <v>81</v>
      </c>
      <c r="I71" s="6" t="str">
        <f t="shared" si="114"/>
        <v>A+</v>
      </c>
      <c r="J71" s="6">
        <f t="shared" si="115"/>
        <v>5</v>
      </c>
      <c r="K71" s="104"/>
      <c r="L71" s="6">
        <v>68</v>
      </c>
      <c r="M71" s="172">
        <v>71</v>
      </c>
      <c r="N71" s="113">
        <f t="shared" si="116"/>
        <v>71</v>
      </c>
      <c r="O71" s="6">
        <f t="shared" si="117"/>
        <v>71</v>
      </c>
      <c r="P71" s="6" t="str">
        <f t="shared" si="118"/>
        <v>A</v>
      </c>
      <c r="Q71" s="6">
        <f t="shared" si="119"/>
        <v>4</v>
      </c>
      <c r="R71" s="117"/>
      <c r="S71" s="6">
        <v>68</v>
      </c>
      <c r="T71" s="179">
        <v>18</v>
      </c>
      <c r="U71" s="179">
        <v>40</v>
      </c>
      <c r="V71" s="199">
        <v>21</v>
      </c>
      <c r="W71" s="6">
        <f t="shared" si="120"/>
        <v>18</v>
      </c>
      <c r="X71" s="6">
        <f t="shared" si="121"/>
        <v>40</v>
      </c>
      <c r="Y71" s="6">
        <f t="shared" si="122"/>
        <v>21</v>
      </c>
      <c r="Z71" s="6">
        <f t="shared" si="123"/>
        <v>79</v>
      </c>
      <c r="AA71" s="6" t="str">
        <f t="shared" si="124"/>
        <v>A</v>
      </c>
      <c r="AB71" s="6">
        <f t="shared" si="125"/>
        <v>4</v>
      </c>
      <c r="AC71" s="6"/>
      <c r="AD71" s="6">
        <v>68</v>
      </c>
      <c r="AE71" s="172">
        <v>12</v>
      </c>
      <c r="AF71" s="172">
        <v>32</v>
      </c>
      <c r="AG71" s="172">
        <v>20</v>
      </c>
      <c r="AH71" s="6">
        <f t="shared" si="126"/>
        <v>12</v>
      </c>
      <c r="AI71" s="6">
        <f t="shared" si="127"/>
        <v>32</v>
      </c>
      <c r="AJ71" s="6">
        <f t="shared" si="128"/>
        <v>20</v>
      </c>
      <c r="AK71" s="6">
        <f t="shared" si="129"/>
        <v>64</v>
      </c>
      <c r="AL71" s="6" t="str">
        <f t="shared" si="130"/>
        <v>A-</v>
      </c>
      <c r="AM71" s="6">
        <f t="shared" si="131"/>
        <v>3.5</v>
      </c>
      <c r="AN71" s="6"/>
      <c r="AO71" s="6">
        <v>68</v>
      </c>
      <c r="AP71" s="180">
        <v>16</v>
      </c>
      <c r="AQ71" s="180">
        <v>35</v>
      </c>
      <c r="AR71" s="180">
        <v>15</v>
      </c>
      <c r="AS71" s="6">
        <f t="shared" si="132"/>
        <v>16</v>
      </c>
      <c r="AT71" s="6">
        <f t="shared" si="133"/>
        <v>35</v>
      </c>
      <c r="AU71" s="6">
        <f t="shared" si="134"/>
        <v>15</v>
      </c>
      <c r="AV71" s="6">
        <f t="shared" si="135"/>
        <v>66</v>
      </c>
      <c r="AW71" s="6" t="str">
        <f t="shared" si="136"/>
        <v>A-</v>
      </c>
      <c r="AX71" s="6">
        <f t="shared" si="137"/>
        <v>3.5</v>
      </c>
      <c r="AY71" s="6"/>
      <c r="AZ71" s="6">
        <v>68</v>
      </c>
      <c r="BA71" s="185">
        <v>14</v>
      </c>
      <c r="BB71" s="185">
        <v>35</v>
      </c>
      <c r="BC71">
        <v>19</v>
      </c>
      <c r="BD71" s="127">
        <f t="shared" si="138"/>
        <v>14</v>
      </c>
      <c r="BE71" s="6">
        <f t="shared" si="139"/>
        <v>35</v>
      </c>
      <c r="BF71" s="6">
        <f t="shared" si="140"/>
        <v>19</v>
      </c>
      <c r="BG71" s="6">
        <f t="shared" si="141"/>
        <v>68</v>
      </c>
      <c r="BH71" s="6" t="str">
        <f t="shared" si="142"/>
        <v>A-</v>
      </c>
      <c r="BI71" s="6">
        <f t="shared" si="143"/>
        <v>3.5</v>
      </c>
      <c r="BJ71" s="6"/>
      <c r="BK71" s="6">
        <v>68</v>
      </c>
      <c r="BL71" s="196">
        <v>13</v>
      </c>
      <c r="BM71" s="196">
        <v>35</v>
      </c>
      <c r="BN71" s="196">
        <v>18</v>
      </c>
      <c r="BO71" s="6">
        <f t="shared" si="144"/>
        <v>13</v>
      </c>
      <c r="BP71" s="6">
        <f t="shared" si="145"/>
        <v>35</v>
      </c>
      <c r="BQ71" s="6">
        <f t="shared" si="146"/>
        <v>18</v>
      </c>
      <c r="BR71" s="6">
        <f t="shared" si="147"/>
        <v>66</v>
      </c>
      <c r="BS71" s="6" t="str">
        <f t="shared" si="148"/>
        <v>A-</v>
      </c>
      <c r="BT71" s="6">
        <f t="shared" si="149"/>
        <v>3.5</v>
      </c>
      <c r="BU71" s="104"/>
      <c r="BV71" t="str">
        <f t="shared" si="150"/>
        <v>গণিত</v>
      </c>
      <c r="BW71" s="131">
        <v>2</v>
      </c>
      <c r="BX71" s="106">
        <v>68</v>
      </c>
      <c r="BY71" s="107"/>
      <c r="BZ71" s="132" t="str">
        <f t="shared" ref="BZ71:CA71" si="155">IF(BY71="","Abs.",BY71)</f>
        <v>Abs.</v>
      </c>
      <c r="CA71" s="106" t="str">
        <f t="shared" si="155"/>
        <v>Abs.</v>
      </c>
      <c r="CB71" s="106" t="str">
        <f t="shared" si="152"/>
        <v>Abs.</v>
      </c>
      <c r="CC71" s="106" t="str">
        <f t="shared" si="153"/>
        <v>Abs.</v>
      </c>
      <c r="CD71" s="106"/>
    </row>
    <row r="72" spans="1:82" customFormat="1">
      <c r="A72" s="6">
        <v>69</v>
      </c>
      <c r="B72" s="200" t="s">
        <v>188</v>
      </c>
      <c r="C72" s="6">
        <v>69</v>
      </c>
      <c r="D72" s="171">
        <v>9</v>
      </c>
      <c r="E72" s="171">
        <v>32</v>
      </c>
      <c r="F72" s="6">
        <f t="shared" si="111"/>
        <v>9</v>
      </c>
      <c r="G72" s="6">
        <f t="shared" si="112"/>
        <v>32</v>
      </c>
      <c r="H72" s="6">
        <f t="shared" si="113"/>
        <v>41</v>
      </c>
      <c r="I72" s="6" t="str">
        <f t="shared" si="114"/>
        <v>C</v>
      </c>
      <c r="J72" s="6">
        <f t="shared" si="115"/>
        <v>2</v>
      </c>
      <c r="K72" s="104"/>
      <c r="L72" s="6">
        <v>69</v>
      </c>
      <c r="M72" s="172">
        <v>47</v>
      </c>
      <c r="N72" s="113">
        <f t="shared" si="116"/>
        <v>47</v>
      </c>
      <c r="O72" s="6">
        <f t="shared" si="117"/>
        <v>47</v>
      </c>
      <c r="P72" s="6" t="str">
        <f t="shared" si="118"/>
        <v>C</v>
      </c>
      <c r="Q72" s="6">
        <f t="shared" si="119"/>
        <v>2</v>
      </c>
      <c r="R72" s="117"/>
      <c r="S72" s="6">
        <v>69</v>
      </c>
      <c r="T72" s="179">
        <v>8</v>
      </c>
      <c r="U72" s="179">
        <v>1</v>
      </c>
      <c r="V72" s="199">
        <v>21</v>
      </c>
      <c r="W72" s="6">
        <f t="shared" si="120"/>
        <v>8</v>
      </c>
      <c r="X72" s="6">
        <f t="shared" si="121"/>
        <v>1</v>
      </c>
      <c r="Y72" s="6">
        <f t="shared" si="122"/>
        <v>21</v>
      </c>
      <c r="Z72" s="6">
        <f t="shared" si="123"/>
        <v>30</v>
      </c>
      <c r="AA72" s="6" t="str">
        <f t="shared" si="124"/>
        <v>F</v>
      </c>
      <c r="AB72" s="6" t="str">
        <f t="shared" si="125"/>
        <v>F</v>
      </c>
      <c r="AC72" s="6"/>
      <c r="AD72" s="6">
        <v>69</v>
      </c>
      <c r="AE72" s="172">
        <v>10</v>
      </c>
      <c r="AF72" s="172">
        <v>0</v>
      </c>
      <c r="AG72" s="172">
        <v>17</v>
      </c>
      <c r="AH72" s="6">
        <f t="shared" si="126"/>
        <v>10</v>
      </c>
      <c r="AI72" s="6">
        <f t="shared" si="127"/>
        <v>0</v>
      </c>
      <c r="AJ72" s="6">
        <f t="shared" si="128"/>
        <v>17</v>
      </c>
      <c r="AK72" s="6">
        <f t="shared" si="129"/>
        <v>27</v>
      </c>
      <c r="AL72" s="6" t="str">
        <f t="shared" si="130"/>
        <v>F</v>
      </c>
      <c r="AM72" s="6" t="str">
        <f t="shared" si="131"/>
        <v>F</v>
      </c>
      <c r="AN72" s="6"/>
      <c r="AO72" s="6">
        <v>69</v>
      </c>
      <c r="AP72" s="180">
        <v>10</v>
      </c>
      <c r="AQ72" s="180">
        <v>6</v>
      </c>
      <c r="AR72" s="180">
        <v>12</v>
      </c>
      <c r="AS72" s="6">
        <f t="shared" si="132"/>
        <v>10</v>
      </c>
      <c r="AT72" s="6">
        <f t="shared" si="133"/>
        <v>6</v>
      </c>
      <c r="AU72" s="6">
        <f t="shared" si="134"/>
        <v>12</v>
      </c>
      <c r="AV72" s="6">
        <f t="shared" si="135"/>
        <v>28</v>
      </c>
      <c r="AW72" s="6" t="str">
        <f t="shared" si="136"/>
        <v>F</v>
      </c>
      <c r="AX72" s="6" t="str">
        <f t="shared" si="137"/>
        <v>F</v>
      </c>
      <c r="AY72" s="6"/>
      <c r="AZ72" s="6">
        <v>69</v>
      </c>
      <c r="BA72" s="185">
        <v>3</v>
      </c>
      <c r="BB72" s="185">
        <v>0</v>
      </c>
      <c r="BC72">
        <v>15</v>
      </c>
      <c r="BD72" s="127">
        <f t="shared" si="138"/>
        <v>3</v>
      </c>
      <c r="BE72" s="6">
        <f t="shared" si="139"/>
        <v>0</v>
      </c>
      <c r="BF72" s="6">
        <f t="shared" si="140"/>
        <v>15</v>
      </c>
      <c r="BG72" s="6">
        <f t="shared" si="141"/>
        <v>18</v>
      </c>
      <c r="BH72" s="6" t="str">
        <f t="shared" si="142"/>
        <v>F</v>
      </c>
      <c r="BI72" s="6" t="str">
        <f t="shared" si="143"/>
        <v>F</v>
      </c>
      <c r="BJ72" s="6"/>
      <c r="BK72" s="6">
        <v>69</v>
      </c>
      <c r="BL72" s="196">
        <v>7</v>
      </c>
      <c r="BM72" s="196">
        <v>7</v>
      </c>
      <c r="BN72" s="196">
        <v>14</v>
      </c>
      <c r="BO72" s="6">
        <f t="shared" si="144"/>
        <v>7</v>
      </c>
      <c r="BP72" s="6">
        <f t="shared" si="145"/>
        <v>7</v>
      </c>
      <c r="BQ72" s="6">
        <f t="shared" si="146"/>
        <v>14</v>
      </c>
      <c r="BR72" s="6">
        <f t="shared" si="147"/>
        <v>28</v>
      </c>
      <c r="BS72" s="6" t="str">
        <f t="shared" si="148"/>
        <v>F</v>
      </c>
      <c r="BT72" s="6" t="str">
        <f t="shared" si="149"/>
        <v>F</v>
      </c>
      <c r="BU72" s="104"/>
      <c r="BV72" t="str">
        <f t="shared" si="150"/>
        <v>গণিত</v>
      </c>
      <c r="BW72" s="131">
        <v>2</v>
      </c>
      <c r="BX72" s="106">
        <v>69</v>
      </c>
      <c r="BY72" s="107"/>
      <c r="BZ72" s="132" t="str">
        <f t="shared" ref="BZ72:CA72" si="156">IF(BY72="","Abs.",BY72)</f>
        <v>Abs.</v>
      </c>
      <c r="CA72" s="106" t="str">
        <f t="shared" si="156"/>
        <v>Abs.</v>
      </c>
      <c r="CB72" s="106" t="str">
        <f t="shared" si="152"/>
        <v>Abs.</v>
      </c>
      <c r="CC72" s="106" t="str">
        <f t="shared" si="153"/>
        <v>Abs.</v>
      </c>
      <c r="CD72" s="106"/>
    </row>
    <row r="73" spans="1:82" customFormat="1">
      <c r="A73" s="6">
        <v>70</v>
      </c>
      <c r="B73" s="200" t="s">
        <v>189</v>
      </c>
      <c r="C73" s="6">
        <v>70</v>
      </c>
      <c r="D73" s="171">
        <v>13</v>
      </c>
      <c r="E73" s="171">
        <v>37</v>
      </c>
      <c r="F73" s="6">
        <f t="shared" si="111"/>
        <v>13</v>
      </c>
      <c r="G73" s="6">
        <f t="shared" si="112"/>
        <v>37</v>
      </c>
      <c r="H73" s="6">
        <f t="shared" si="113"/>
        <v>50</v>
      </c>
      <c r="I73" s="6" t="str">
        <f t="shared" si="114"/>
        <v>B</v>
      </c>
      <c r="J73" s="6">
        <f t="shared" si="115"/>
        <v>3</v>
      </c>
      <c r="K73" s="104"/>
      <c r="L73" s="6">
        <v>70</v>
      </c>
      <c r="M73" s="172">
        <v>33</v>
      </c>
      <c r="N73" s="113">
        <f t="shared" si="116"/>
        <v>33</v>
      </c>
      <c r="O73" s="6">
        <f t="shared" si="117"/>
        <v>33</v>
      </c>
      <c r="P73" s="6" t="str">
        <f t="shared" si="118"/>
        <v>D</v>
      </c>
      <c r="Q73" s="6">
        <f t="shared" si="119"/>
        <v>1</v>
      </c>
      <c r="R73" s="117"/>
      <c r="S73" s="6">
        <v>70</v>
      </c>
      <c r="T73" s="179">
        <v>8</v>
      </c>
      <c r="U73" s="179">
        <v>18</v>
      </c>
      <c r="V73" s="199">
        <v>20</v>
      </c>
      <c r="W73" s="6">
        <f t="shared" si="120"/>
        <v>8</v>
      </c>
      <c r="X73" s="6">
        <f t="shared" si="121"/>
        <v>18</v>
      </c>
      <c r="Y73" s="6">
        <f t="shared" si="122"/>
        <v>20</v>
      </c>
      <c r="Z73" s="6">
        <f t="shared" si="123"/>
        <v>46</v>
      </c>
      <c r="AA73" s="6" t="str">
        <f t="shared" si="124"/>
        <v>C</v>
      </c>
      <c r="AB73" s="6">
        <f t="shared" si="125"/>
        <v>2</v>
      </c>
      <c r="AC73" s="6"/>
      <c r="AD73" s="6">
        <v>70</v>
      </c>
      <c r="AE73" s="172">
        <v>10</v>
      </c>
      <c r="AF73" s="172">
        <v>0</v>
      </c>
      <c r="AG73" s="172">
        <v>17</v>
      </c>
      <c r="AH73" s="6">
        <f t="shared" si="126"/>
        <v>10</v>
      </c>
      <c r="AI73" s="6">
        <f t="shared" si="127"/>
        <v>0</v>
      </c>
      <c r="AJ73" s="6">
        <f t="shared" si="128"/>
        <v>17</v>
      </c>
      <c r="AK73" s="6">
        <f t="shared" si="129"/>
        <v>27</v>
      </c>
      <c r="AL73" s="6" t="str">
        <f t="shared" si="130"/>
        <v>F</v>
      </c>
      <c r="AM73" s="6" t="str">
        <f t="shared" si="131"/>
        <v>F</v>
      </c>
      <c r="AN73" s="6"/>
      <c r="AO73" s="6">
        <v>70</v>
      </c>
      <c r="AP73" s="180">
        <v>9</v>
      </c>
      <c r="AQ73" s="180">
        <v>9</v>
      </c>
      <c r="AR73" s="180"/>
      <c r="AS73" s="6">
        <f t="shared" si="132"/>
        <v>9</v>
      </c>
      <c r="AT73" s="6">
        <f t="shared" si="133"/>
        <v>9</v>
      </c>
      <c r="AU73" s="6" t="str">
        <f t="shared" si="134"/>
        <v>Abs.</v>
      </c>
      <c r="AV73" s="6" t="str">
        <f t="shared" si="135"/>
        <v>Abs.</v>
      </c>
      <c r="AW73" s="6" t="str">
        <f t="shared" si="136"/>
        <v>Abs.</v>
      </c>
      <c r="AX73" s="6" t="str">
        <f t="shared" si="137"/>
        <v>Abs.</v>
      </c>
      <c r="AY73" s="6"/>
      <c r="AZ73" s="6">
        <v>70</v>
      </c>
      <c r="BA73" s="185">
        <v>5</v>
      </c>
      <c r="BB73" s="185">
        <v>2</v>
      </c>
      <c r="BC73">
        <v>15</v>
      </c>
      <c r="BD73" s="127">
        <f t="shared" si="138"/>
        <v>5</v>
      </c>
      <c r="BE73" s="6">
        <f t="shared" si="139"/>
        <v>2</v>
      </c>
      <c r="BF73" s="6">
        <f t="shared" si="140"/>
        <v>15</v>
      </c>
      <c r="BG73" s="6">
        <f t="shared" si="141"/>
        <v>22</v>
      </c>
      <c r="BH73" s="6" t="str">
        <f t="shared" si="142"/>
        <v>F</v>
      </c>
      <c r="BI73" s="6" t="str">
        <f t="shared" si="143"/>
        <v>F</v>
      </c>
      <c r="BJ73" s="6"/>
      <c r="BK73" s="6">
        <v>70</v>
      </c>
      <c r="BL73" s="196">
        <v>5</v>
      </c>
      <c r="BM73" s="196">
        <v>7</v>
      </c>
      <c r="BN73" s="196"/>
      <c r="BO73" s="6">
        <f t="shared" si="144"/>
        <v>5</v>
      </c>
      <c r="BP73" s="6">
        <f t="shared" si="145"/>
        <v>7</v>
      </c>
      <c r="BQ73" s="6" t="str">
        <f t="shared" si="146"/>
        <v>Abs.</v>
      </c>
      <c r="BR73" s="6" t="str">
        <f t="shared" si="147"/>
        <v>Abs.</v>
      </c>
      <c r="BS73" s="6" t="str">
        <f t="shared" si="148"/>
        <v>Abs.</v>
      </c>
      <c r="BT73" s="6" t="str">
        <f t="shared" si="149"/>
        <v>Abs.</v>
      </c>
      <c r="BU73" s="104"/>
      <c r="BV73" t="str">
        <f t="shared" si="150"/>
        <v>গণিত</v>
      </c>
      <c r="BW73" s="131">
        <v>2</v>
      </c>
      <c r="BX73" s="106">
        <v>70</v>
      </c>
      <c r="BY73" s="107"/>
      <c r="BZ73" s="132" t="str">
        <f t="shared" ref="BZ73:CA73" si="157">IF(BY73="","Abs.",BY73)</f>
        <v>Abs.</v>
      </c>
      <c r="CA73" s="106" t="str">
        <f t="shared" si="157"/>
        <v>Abs.</v>
      </c>
      <c r="CB73" s="106" t="str">
        <f t="shared" si="152"/>
        <v>Abs.</v>
      </c>
      <c r="CC73" s="106" t="str">
        <f t="shared" si="153"/>
        <v>Abs.</v>
      </c>
      <c r="CD73" s="106"/>
    </row>
    <row r="74" spans="1:82" customFormat="1">
      <c r="A74" s="6">
        <v>71</v>
      </c>
      <c r="B74" s="200" t="s">
        <v>190</v>
      </c>
      <c r="C74" s="6">
        <v>71</v>
      </c>
      <c r="D74" s="171">
        <v>16</v>
      </c>
      <c r="E74" s="171">
        <v>60</v>
      </c>
      <c r="F74" s="6">
        <f t="shared" si="111"/>
        <v>16</v>
      </c>
      <c r="G74" s="6">
        <f t="shared" si="112"/>
        <v>60</v>
      </c>
      <c r="H74" s="6">
        <f t="shared" si="113"/>
        <v>76</v>
      </c>
      <c r="I74" s="6" t="str">
        <f t="shared" si="114"/>
        <v>A</v>
      </c>
      <c r="J74" s="6">
        <f t="shared" si="115"/>
        <v>4</v>
      </c>
      <c r="K74" s="104"/>
      <c r="L74" s="6">
        <v>71</v>
      </c>
      <c r="M74" s="172">
        <v>70</v>
      </c>
      <c r="N74" s="113">
        <f t="shared" si="116"/>
        <v>70</v>
      </c>
      <c r="O74" s="6">
        <f t="shared" si="117"/>
        <v>70</v>
      </c>
      <c r="P74" s="6" t="str">
        <f t="shared" si="118"/>
        <v>A</v>
      </c>
      <c r="Q74" s="6">
        <f t="shared" si="119"/>
        <v>4</v>
      </c>
      <c r="R74" s="117"/>
      <c r="S74" s="6">
        <v>71</v>
      </c>
      <c r="T74" s="179">
        <v>8</v>
      </c>
      <c r="U74" s="179">
        <v>9</v>
      </c>
      <c r="V74" s="199">
        <v>20</v>
      </c>
      <c r="W74" s="6">
        <f t="shared" si="120"/>
        <v>8</v>
      </c>
      <c r="X74" s="6">
        <f t="shared" si="121"/>
        <v>9</v>
      </c>
      <c r="Y74" s="6">
        <f t="shared" si="122"/>
        <v>20</v>
      </c>
      <c r="Z74" s="6">
        <f t="shared" si="123"/>
        <v>37</v>
      </c>
      <c r="AA74" s="6" t="str">
        <f t="shared" si="124"/>
        <v>F</v>
      </c>
      <c r="AB74" s="6" t="str">
        <f t="shared" si="125"/>
        <v>F</v>
      </c>
      <c r="AC74" s="6"/>
      <c r="AD74" s="6">
        <v>71</v>
      </c>
      <c r="AE74" s="172">
        <v>8</v>
      </c>
      <c r="AF74" s="172">
        <v>12</v>
      </c>
      <c r="AG74" s="172">
        <v>20</v>
      </c>
      <c r="AH74" s="6">
        <f t="shared" si="126"/>
        <v>8</v>
      </c>
      <c r="AI74" s="6">
        <f t="shared" si="127"/>
        <v>12</v>
      </c>
      <c r="AJ74" s="6">
        <f t="shared" si="128"/>
        <v>20</v>
      </c>
      <c r="AK74" s="6">
        <f t="shared" si="129"/>
        <v>40</v>
      </c>
      <c r="AL74" s="6" t="str">
        <f t="shared" si="130"/>
        <v>F</v>
      </c>
      <c r="AM74" s="6" t="str">
        <f t="shared" si="131"/>
        <v>F</v>
      </c>
      <c r="AN74" s="6"/>
      <c r="AO74" s="6">
        <v>71</v>
      </c>
      <c r="AP74" s="180">
        <v>9</v>
      </c>
      <c r="AQ74" s="180">
        <v>17</v>
      </c>
      <c r="AR74" s="180">
        <v>10</v>
      </c>
      <c r="AS74" s="6">
        <f t="shared" si="132"/>
        <v>9</v>
      </c>
      <c r="AT74" s="6">
        <f t="shared" si="133"/>
        <v>17</v>
      </c>
      <c r="AU74" s="6">
        <f t="shared" si="134"/>
        <v>10</v>
      </c>
      <c r="AV74" s="6">
        <f t="shared" si="135"/>
        <v>36</v>
      </c>
      <c r="AW74" s="6" t="str">
        <f t="shared" si="136"/>
        <v>D</v>
      </c>
      <c r="AX74" s="6">
        <f t="shared" si="137"/>
        <v>1</v>
      </c>
      <c r="AY74" s="6"/>
      <c r="AZ74" s="6">
        <v>71</v>
      </c>
      <c r="BA74" s="185">
        <v>10</v>
      </c>
      <c r="BB74" s="185">
        <v>9</v>
      </c>
      <c r="BC74">
        <v>15</v>
      </c>
      <c r="BD74" s="127">
        <f t="shared" si="138"/>
        <v>10</v>
      </c>
      <c r="BE74" s="6">
        <f t="shared" si="139"/>
        <v>9</v>
      </c>
      <c r="BF74" s="6">
        <f t="shared" si="140"/>
        <v>15</v>
      </c>
      <c r="BG74" s="6">
        <f t="shared" si="141"/>
        <v>34</v>
      </c>
      <c r="BH74" s="6" t="str">
        <f t="shared" si="142"/>
        <v>F</v>
      </c>
      <c r="BI74" s="6" t="str">
        <f t="shared" si="143"/>
        <v>F</v>
      </c>
      <c r="BJ74" s="6"/>
      <c r="BK74" s="6">
        <v>71</v>
      </c>
      <c r="BL74" s="196">
        <v>10</v>
      </c>
      <c r="BM74" s="196">
        <v>26</v>
      </c>
      <c r="BN74" s="196">
        <v>16</v>
      </c>
      <c r="BO74" s="6">
        <f t="shared" si="144"/>
        <v>10</v>
      </c>
      <c r="BP74" s="6">
        <f t="shared" si="145"/>
        <v>26</v>
      </c>
      <c r="BQ74" s="6">
        <f t="shared" si="146"/>
        <v>16</v>
      </c>
      <c r="BR74" s="6">
        <f t="shared" si="147"/>
        <v>52</v>
      </c>
      <c r="BS74" s="6" t="str">
        <f t="shared" si="148"/>
        <v>B</v>
      </c>
      <c r="BT74" s="6">
        <f t="shared" si="149"/>
        <v>3</v>
      </c>
      <c r="BU74" s="104"/>
      <c r="BV74" t="str">
        <f t="shared" si="150"/>
        <v>গণিত</v>
      </c>
      <c r="BW74" s="131">
        <v>2</v>
      </c>
      <c r="BX74" s="106">
        <v>71</v>
      </c>
      <c r="BY74" s="107"/>
      <c r="BZ74" s="132" t="str">
        <f t="shared" ref="BZ74:CA74" si="158">IF(BY74="","Abs.",BY74)</f>
        <v>Abs.</v>
      </c>
      <c r="CA74" s="106" t="str">
        <f t="shared" si="158"/>
        <v>Abs.</v>
      </c>
      <c r="CB74" s="106" t="str">
        <f t="shared" si="152"/>
        <v>Abs.</v>
      </c>
      <c r="CC74" s="106" t="str">
        <f t="shared" si="153"/>
        <v>Abs.</v>
      </c>
      <c r="CD74" s="106"/>
    </row>
    <row r="75" spans="1:82" customFormat="1">
      <c r="A75" s="6">
        <v>72</v>
      </c>
      <c r="B75" s="200" t="s">
        <v>191</v>
      </c>
      <c r="C75" s="6">
        <v>72</v>
      </c>
      <c r="D75" s="171">
        <v>16</v>
      </c>
      <c r="E75" s="171">
        <v>60</v>
      </c>
      <c r="F75" s="6">
        <f t="shared" si="111"/>
        <v>16</v>
      </c>
      <c r="G75" s="6">
        <f t="shared" si="112"/>
        <v>60</v>
      </c>
      <c r="H75" s="6">
        <f t="shared" si="113"/>
        <v>76</v>
      </c>
      <c r="I75" s="6" t="str">
        <f t="shared" si="114"/>
        <v>A</v>
      </c>
      <c r="J75" s="6">
        <f t="shared" si="115"/>
        <v>4</v>
      </c>
      <c r="K75" s="104"/>
      <c r="L75" s="6">
        <v>72</v>
      </c>
      <c r="M75" s="172">
        <v>56</v>
      </c>
      <c r="N75" s="113">
        <f t="shared" si="116"/>
        <v>56</v>
      </c>
      <c r="O75" s="6">
        <f t="shared" si="117"/>
        <v>56</v>
      </c>
      <c r="P75" s="6" t="str">
        <f t="shared" si="118"/>
        <v>B</v>
      </c>
      <c r="Q75" s="6">
        <f t="shared" si="119"/>
        <v>3</v>
      </c>
      <c r="R75" s="117"/>
      <c r="S75" s="6">
        <v>72</v>
      </c>
      <c r="T75" s="179">
        <v>11</v>
      </c>
      <c r="U75" s="179">
        <v>19</v>
      </c>
      <c r="V75" s="199">
        <v>21</v>
      </c>
      <c r="W75" s="6">
        <f t="shared" si="120"/>
        <v>11</v>
      </c>
      <c r="X75" s="6">
        <f t="shared" si="121"/>
        <v>19</v>
      </c>
      <c r="Y75" s="6">
        <f t="shared" si="122"/>
        <v>21</v>
      </c>
      <c r="Z75" s="6">
        <f t="shared" si="123"/>
        <v>51</v>
      </c>
      <c r="AA75" s="6" t="str">
        <f t="shared" si="124"/>
        <v>B</v>
      </c>
      <c r="AB75" s="6">
        <f t="shared" si="125"/>
        <v>3</v>
      </c>
      <c r="AC75" s="6"/>
      <c r="AD75" s="6">
        <v>72</v>
      </c>
      <c r="AE75" s="172">
        <v>10</v>
      </c>
      <c r="AF75" s="172">
        <v>20</v>
      </c>
      <c r="AG75" s="172">
        <v>20</v>
      </c>
      <c r="AH75" s="6">
        <f t="shared" si="126"/>
        <v>10</v>
      </c>
      <c r="AI75" s="6">
        <f t="shared" si="127"/>
        <v>20</v>
      </c>
      <c r="AJ75" s="6">
        <f t="shared" si="128"/>
        <v>20</v>
      </c>
      <c r="AK75" s="6">
        <f t="shared" si="129"/>
        <v>50</v>
      </c>
      <c r="AL75" s="6" t="str">
        <f t="shared" si="130"/>
        <v>B</v>
      </c>
      <c r="AM75" s="6">
        <f t="shared" si="131"/>
        <v>3</v>
      </c>
      <c r="AN75" s="6"/>
      <c r="AO75" s="6">
        <v>72</v>
      </c>
      <c r="AP75" s="180">
        <v>12</v>
      </c>
      <c r="AQ75" s="180">
        <v>21</v>
      </c>
      <c r="AR75" s="180">
        <v>17</v>
      </c>
      <c r="AS75" s="6">
        <f t="shared" si="132"/>
        <v>12</v>
      </c>
      <c r="AT75" s="6">
        <f t="shared" si="133"/>
        <v>21</v>
      </c>
      <c r="AU75" s="6">
        <f t="shared" si="134"/>
        <v>17</v>
      </c>
      <c r="AV75" s="6">
        <f t="shared" si="135"/>
        <v>50</v>
      </c>
      <c r="AW75" s="6" t="str">
        <f t="shared" si="136"/>
        <v>B</v>
      </c>
      <c r="AX75" s="6">
        <f t="shared" si="137"/>
        <v>3</v>
      </c>
      <c r="AY75" s="6"/>
      <c r="AZ75" s="6">
        <v>72</v>
      </c>
      <c r="BA75" s="185">
        <v>9</v>
      </c>
      <c r="BB75" s="185">
        <v>11</v>
      </c>
      <c r="BC75">
        <v>15</v>
      </c>
      <c r="BD75" s="127">
        <f t="shared" si="138"/>
        <v>9</v>
      </c>
      <c r="BE75" s="6">
        <f t="shared" si="139"/>
        <v>11</v>
      </c>
      <c r="BF75" s="6">
        <f t="shared" si="140"/>
        <v>15</v>
      </c>
      <c r="BG75" s="6">
        <f t="shared" si="141"/>
        <v>35</v>
      </c>
      <c r="BH75" s="6" t="str">
        <f t="shared" si="142"/>
        <v>F</v>
      </c>
      <c r="BI75" s="6" t="str">
        <f t="shared" si="143"/>
        <v>F</v>
      </c>
      <c r="BJ75" s="6"/>
      <c r="BK75" s="6">
        <v>72</v>
      </c>
      <c r="BL75" s="196">
        <v>14</v>
      </c>
      <c r="BM75" s="196">
        <v>27</v>
      </c>
      <c r="BN75" s="196">
        <v>16</v>
      </c>
      <c r="BO75" s="6">
        <f t="shared" si="144"/>
        <v>14</v>
      </c>
      <c r="BP75" s="6">
        <f t="shared" si="145"/>
        <v>27</v>
      </c>
      <c r="BQ75" s="6">
        <f t="shared" si="146"/>
        <v>16</v>
      </c>
      <c r="BR75" s="6">
        <f t="shared" si="147"/>
        <v>57</v>
      </c>
      <c r="BS75" s="6" t="str">
        <f t="shared" si="148"/>
        <v>B</v>
      </c>
      <c r="BT75" s="6">
        <f t="shared" si="149"/>
        <v>3</v>
      </c>
      <c r="BU75" s="104"/>
      <c r="BV75" t="str">
        <f t="shared" si="150"/>
        <v>গণিত</v>
      </c>
      <c r="BW75" s="131">
        <v>2</v>
      </c>
      <c r="BX75" s="106">
        <v>72</v>
      </c>
      <c r="BY75" s="107"/>
      <c r="BZ75" s="132" t="str">
        <f t="shared" ref="BZ75:CA75" si="159">IF(BY75="","Abs.",BY75)</f>
        <v>Abs.</v>
      </c>
      <c r="CA75" s="106" t="str">
        <f t="shared" si="159"/>
        <v>Abs.</v>
      </c>
      <c r="CB75" s="106" t="str">
        <f t="shared" si="152"/>
        <v>Abs.</v>
      </c>
      <c r="CC75" s="106" t="str">
        <f t="shared" si="153"/>
        <v>Abs.</v>
      </c>
      <c r="CD75" s="106"/>
    </row>
    <row r="76" spans="1:82" customFormat="1">
      <c r="A76" s="6">
        <v>73</v>
      </c>
      <c r="B76" s="200" t="s">
        <v>192</v>
      </c>
      <c r="C76" s="6">
        <v>73</v>
      </c>
      <c r="D76" s="171">
        <v>14</v>
      </c>
      <c r="E76" s="171">
        <v>61</v>
      </c>
      <c r="F76" s="6">
        <f t="shared" si="111"/>
        <v>14</v>
      </c>
      <c r="G76" s="6">
        <f t="shared" si="112"/>
        <v>61</v>
      </c>
      <c r="H76" s="6">
        <f t="shared" si="113"/>
        <v>75</v>
      </c>
      <c r="I76" s="6" t="str">
        <f t="shared" si="114"/>
        <v>A</v>
      </c>
      <c r="J76" s="6">
        <f t="shared" si="115"/>
        <v>4</v>
      </c>
      <c r="K76" s="104"/>
      <c r="L76" s="6">
        <v>73</v>
      </c>
      <c r="M76" s="172">
        <v>38</v>
      </c>
      <c r="N76" s="113">
        <f t="shared" si="116"/>
        <v>38</v>
      </c>
      <c r="O76" s="6">
        <f t="shared" si="117"/>
        <v>38</v>
      </c>
      <c r="P76" s="6" t="str">
        <f t="shared" si="118"/>
        <v>D</v>
      </c>
      <c r="Q76" s="6">
        <f t="shared" si="119"/>
        <v>1</v>
      </c>
      <c r="R76" s="117"/>
      <c r="S76" s="6">
        <v>73</v>
      </c>
      <c r="T76" s="179">
        <v>10</v>
      </c>
      <c r="U76" s="180">
        <v>19</v>
      </c>
      <c r="V76" s="199">
        <v>22</v>
      </c>
      <c r="W76" s="6">
        <f t="shared" si="120"/>
        <v>10</v>
      </c>
      <c r="X76" s="6">
        <f t="shared" si="121"/>
        <v>19</v>
      </c>
      <c r="Y76" s="6">
        <f t="shared" si="122"/>
        <v>22</v>
      </c>
      <c r="Z76" s="6">
        <f t="shared" si="123"/>
        <v>51</v>
      </c>
      <c r="AA76" s="6" t="str">
        <f t="shared" si="124"/>
        <v>B</v>
      </c>
      <c r="AB76" s="6">
        <f t="shared" si="125"/>
        <v>3</v>
      </c>
      <c r="AC76" s="6"/>
      <c r="AD76" s="6">
        <v>73</v>
      </c>
      <c r="AE76" s="172">
        <v>9</v>
      </c>
      <c r="AF76" s="172">
        <v>17</v>
      </c>
      <c r="AG76" s="172">
        <v>20</v>
      </c>
      <c r="AH76" s="6">
        <f t="shared" si="126"/>
        <v>9</v>
      </c>
      <c r="AI76" s="6">
        <f t="shared" si="127"/>
        <v>17</v>
      </c>
      <c r="AJ76" s="6">
        <f t="shared" si="128"/>
        <v>20</v>
      </c>
      <c r="AK76" s="6">
        <f t="shared" si="129"/>
        <v>46</v>
      </c>
      <c r="AL76" s="6" t="str">
        <f t="shared" si="130"/>
        <v>C</v>
      </c>
      <c r="AM76" s="6">
        <f t="shared" si="131"/>
        <v>2</v>
      </c>
      <c r="AN76" s="6"/>
      <c r="AO76" s="6">
        <v>73</v>
      </c>
      <c r="AP76" s="180">
        <v>10</v>
      </c>
      <c r="AQ76" s="180">
        <v>17</v>
      </c>
      <c r="AR76" s="180">
        <v>18</v>
      </c>
      <c r="AS76" s="6">
        <f t="shared" si="132"/>
        <v>10</v>
      </c>
      <c r="AT76" s="6">
        <f t="shared" si="133"/>
        <v>17</v>
      </c>
      <c r="AU76" s="6">
        <f t="shared" si="134"/>
        <v>18</v>
      </c>
      <c r="AV76" s="6">
        <f t="shared" si="135"/>
        <v>45</v>
      </c>
      <c r="AW76" s="6" t="str">
        <f t="shared" si="136"/>
        <v>C</v>
      </c>
      <c r="AX76" s="6">
        <f t="shared" si="137"/>
        <v>2</v>
      </c>
      <c r="AY76" s="6"/>
      <c r="AZ76" s="6">
        <v>73</v>
      </c>
      <c r="BA76" s="185">
        <v>3</v>
      </c>
      <c r="BB76" s="185">
        <v>8</v>
      </c>
      <c r="BC76">
        <v>15</v>
      </c>
      <c r="BD76" s="127">
        <f t="shared" si="138"/>
        <v>3</v>
      </c>
      <c r="BE76" s="6">
        <f t="shared" si="139"/>
        <v>8</v>
      </c>
      <c r="BF76" s="6">
        <f t="shared" si="140"/>
        <v>15</v>
      </c>
      <c r="BG76" s="6">
        <f t="shared" si="141"/>
        <v>26</v>
      </c>
      <c r="BH76" s="6" t="str">
        <f t="shared" si="142"/>
        <v>F</v>
      </c>
      <c r="BI76" s="6" t="str">
        <f t="shared" si="143"/>
        <v>F</v>
      </c>
      <c r="BJ76" s="6"/>
      <c r="BK76" s="6">
        <v>73</v>
      </c>
      <c r="BL76" s="196">
        <v>12</v>
      </c>
      <c r="BM76" s="196">
        <v>23</v>
      </c>
      <c r="BN76" s="196">
        <v>15</v>
      </c>
      <c r="BO76" s="6">
        <f t="shared" si="144"/>
        <v>12</v>
      </c>
      <c r="BP76" s="6">
        <f t="shared" si="145"/>
        <v>23</v>
      </c>
      <c r="BQ76" s="6">
        <f t="shared" si="146"/>
        <v>15</v>
      </c>
      <c r="BR76" s="6">
        <f t="shared" si="147"/>
        <v>50</v>
      </c>
      <c r="BS76" s="6" t="str">
        <f t="shared" si="148"/>
        <v>B</v>
      </c>
      <c r="BT76" s="6">
        <f t="shared" si="149"/>
        <v>3</v>
      </c>
      <c r="BU76" s="104"/>
      <c r="BV76" t="str">
        <f t="shared" si="150"/>
        <v>গণিত</v>
      </c>
      <c r="BW76" s="131">
        <v>2</v>
      </c>
      <c r="BX76" s="106">
        <v>73</v>
      </c>
      <c r="BY76" s="107"/>
      <c r="BZ76" s="132" t="str">
        <f t="shared" ref="BZ76:CA76" si="160">IF(BY76="","Abs.",BY76)</f>
        <v>Abs.</v>
      </c>
      <c r="CA76" s="106" t="str">
        <f t="shared" si="160"/>
        <v>Abs.</v>
      </c>
      <c r="CB76" s="106" t="str">
        <f t="shared" si="152"/>
        <v>Abs.</v>
      </c>
      <c r="CC76" s="106" t="str">
        <f t="shared" si="153"/>
        <v>Abs.</v>
      </c>
      <c r="CD76" s="106"/>
    </row>
    <row r="77" spans="1:82" customFormat="1">
      <c r="A77" s="6">
        <v>74</v>
      </c>
      <c r="B77" s="200" t="s">
        <v>193</v>
      </c>
      <c r="C77" s="6">
        <v>74</v>
      </c>
      <c r="D77" s="171">
        <v>12</v>
      </c>
      <c r="E77" s="171">
        <v>56</v>
      </c>
      <c r="F77" s="6">
        <f t="shared" si="111"/>
        <v>12</v>
      </c>
      <c r="G77" s="6">
        <f t="shared" si="112"/>
        <v>56</v>
      </c>
      <c r="H77" s="6">
        <f t="shared" si="113"/>
        <v>68</v>
      </c>
      <c r="I77" s="6" t="str">
        <f t="shared" si="114"/>
        <v>A-</v>
      </c>
      <c r="J77" s="6">
        <f t="shared" si="115"/>
        <v>3.5</v>
      </c>
      <c r="K77" s="104"/>
      <c r="L77" s="6">
        <v>74</v>
      </c>
      <c r="M77" s="172">
        <v>73</v>
      </c>
      <c r="N77" s="113">
        <f t="shared" si="116"/>
        <v>73</v>
      </c>
      <c r="O77" s="6">
        <f t="shared" si="117"/>
        <v>73</v>
      </c>
      <c r="P77" s="6" t="str">
        <f t="shared" si="118"/>
        <v>A</v>
      </c>
      <c r="Q77" s="6">
        <f t="shared" si="119"/>
        <v>4</v>
      </c>
      <c r="R77" s="117"/>
      <c r="S77" s="6">
        <v>74</v>
      </c>
      <c r="T77" s="179">
        <v>12</v>
      </c>
      <c r="U77" s="180">
        <v>20</v>
      </c>
      <c r="V77" s="199">
        <v>21</v>
      </c>
      <c r="W77" s="6">
        <f t="shared" si="120"/>
        <v>12</v>
      </c>
      <c r="X77" s="6">
        <f t="shared" si="121"/>
        <v>20</v>
      </c>
      <c r="Y77" s="6">
        <f t="shared" si="122"/>
        <v>21</v>
      </c>
      <c r="Z77" s="6">
        <f t="shared" si="123"/>
        <v>53</v>
      </c>
      <c r="AA77" s="6" t="str">
        <f t="shared" si="124"/>
        <v>B</v>
      </c>
      <c r="AB77" s="6">
        <f t="shared" si="125"/>
        <v>3</v>
      </c>
      <c r="AC77" s="6"/>
      <c r="AD77" s="6">
        <v>74</v>
      </c>
      <c r="AE77" s="172">
        <v>9</v>
      </c>
      <c r="AF77" s="172">
        <v>20</v>
      </c>
      <c r="AG77" s="172">
        <v>17</v>
      </c>
      <c r="AH77" s="6">
        <f t="shared" si="126"/>
        <v>9</v>
      </c>
      <c r="AI77" s="6">
        <f t="shared" si="127"/>
        <v>20</v>
      </c>
      <c r="AJ77" s="6">
        <f t="shared" si="128"/>
        <v>17</v>
      </c>
      <c r="AK77" s="6">
        <f t="shared" si="129"/>
        <v>46</v>
      </c>
      <c r="AL77" s="6" t="str">
        <f t="shared" si="130"/>
        <v>C</v>
      </c>
      <c r="AM77" s="6">
        <f t="shared" si="131"/>
        <v>2</v>
      </c>
      <c r="AN77" s="6"/>
      <c r="AO77" s="6">
        <v>74</v>
      </c>
      <c r="AP77" s="180">
        <v>11</v>
      </c>
      <c r="AQ77" s="180">
        <v>22</v>
      </c>
      <c r="AR77" s="180">
        <v>15</v>
      </c>
      <c r="AS77" s="6">
        <f t="shared" si="132"/>
        <v>11</v>
      </c>
      <c r="AT77" s="6">
        <f t="shared" si="133"/>
        <v>22</v>
      </c>
      <c r="AU77" s="6">
        <f t="shared" si="134"/>
        <v>15</v>
      </c>
      <c r="AV77" s="6">
        <f t="shared" si="135"/>
        <v>48</v>
      </c>
      <c r="AW77" s="6" t="str">
        <f t="shared" si="136"/>
        <v>C</v>
      </c>
      <c r="AX77" s="6">
        <f t="shared" si="137"/>
        <v>2</v>
      </c>
      <c r="AY77" s="6"/>
      <c r="AZ77" s="6">
        <v>74</v>
      </c>
      <c r="BA77" s="185">
        <v>15</v>
      </c>
      <c r="BB77" s="185">
        <v>10</v>
      </c>
      <c r="BC77">
        <v>15</v>
      </c>
      <c r="BD77" s="127">
        <f t="shared" si="138"/>
        <v>15</v>
      </c>
      <c r="BE77" s="6">
        <f t="shared" si="139"/>
        <v>10</v>
      </c>
      <c r="BF77" s="6">
        <f t="shared" si="140"/>
        <v>15</v>
      </c>
      <c r="BG77" s="6">
        <f t="shared" si="141"/>
        <v>40</v>
      </c>
      <c r="BH77" s="6" t="str">
        <f t="shared" si="142"/>
        <v>F</v>
      </c>
      <c r="BI77" s="6" t="str">
        <f t="shared" si="143"/>
        <v>F</v>
      </c>
      <c r="BJ77" s="6"/>
      <c r="BK77" s="6">
        <v>74</v>
      </c>
      <c r="BL77" s="196">
        <v>12</v>
      </c>
      <c r="BM77" s="196">
        <v>23</v>
      </c>
      <c r="BN77" s="196">
        <v>14</v>
      </c>
      <c r="BO77" s="6">
        <f t="shared" si="144"/>
        <v>12</v>
      </c>
      <c r="BP77" s="6">
        <f t="shared" si="145"/>
        <v>23</v>
      </c>
      <c r="BQ77" s="6">
        <f t="shared" si="146"/>
        <v>14</v>
      </c>
      <c r="BR77" s="6">
        <f t="shared" si="147"/>
        <v>49</v>
      </c>
      <c r="BS77" s="6" t="str">
        <f t="shared" si="148"/>
        <v>C</v>
      </c>
      <c r="BT77" s="6">
        <f t="shared" si="149"/>
        <v>2</v>
      </c>
      <c r="BU77" s="104"/>
      <c r="BV77" t="str">
        <f t="shared" si="150"/>
        <v>গণিত</v>
      </c>
      <c r="BW77" s="131">
        <v>2</v>
      </c>
      <c r="BX77" s="106">
        <v>74</v>
      </c>
      <c r="BY77" s="107"/>
      <c r="BZ77" s="132" t="str">
        <f t="shared" ref="BZ77:CA77" si="161">IF(BY77="","Abs.",BY77)</f>
        <v>Abs.</v>
      </c>
      <c r="CA77" s="106" t="str">
        <f t="shared" si="161"/>
        <v>Abs.</v>
      </c>
      <c r="CB77" s="106" t="str">
        <f t="shared" si="152"/>
        <v>Abs.</v>
      </c>
      <c r="CC77" s="106" t="str">
        <f t="shared" si="153"/>
        <v>Abs.</v>
      </c>
      <c r="CD77" s="106"/>
    </row>
    <row r="78" spans="1:82" customFormat="1">
      <c r="A78" s="6">
        <v>75</v>
      </c>
      <c r="B78" s="200" t="s">
        <v>194</v>
      </c>
      <c r="C78" s="6">
        <v>75</v>
      </c>
      <c r="D78" s="171">
        <v>16</v>
      </c>
      <c r="E78" s="171">
        <v>37</v>
      </c>
      <c r="F78" s="6">
        <f t="shared" si="111"/>
        <v>16</v>
      </c>
      <c r="G78" s="6">
        <f t="shared" si="112"/>
        <v>37</v>
      </c>
      <c r="H78" s="6">
        <f t="shared" si="113"/>
        <v>53</v>
      </c>
      <c r="I78" s="6" t="str">
        <f t="shared" si="114"/>
        <v>B</v>
      </c>
      <c r="J78" s="6">
        <f t="shared" si="115"/>
        <v>3</v>
      </c>
      <c r="K78" s="104"/>
      <c r="L78" s="6">
        <v>75</v>
      </c>
      <c r="M78" s="172">
        <v>71</v>
      </c>
      <c r="N78" s="113">
        <f t="shared" si="116"/>
        <v>71</v>
      </c>
      <c r="O78" s="6">
        <f t="shared" si="117"/>
        <v>71</v>
      </c>
      <c r="P78" s="6" t="str">
        <f t="shared" si="118"/>
        <v>A</v>
      </c>
      <c r="Q78" s="6">
        <f t="shared" si="119"/>
        <v>4</v>
      </c>
      <c r="R78" s="117"/>
      <c r="S78" s="6">
        <v>75</v>
      </c>
      <c r="T78" s="179">
        <v>14</v>
      </c>
      <c r="U78" s="179">
        <v>22</v>
      </c>
      <c r="V78" s="199">
        <v>22</v>
      </c>
      <c r="W78" s="6">
        <f t="shared" si="120"/>
        <v>14</v>
      </c>
      <c r="X78" s="6">
        <f t="shared" si="121"/>
        <v>22</v>
      </c>
      <c r="Y78" s="6">
        <f t="shared" si="122"/>
        <v>22</v>
      </c>
      <c r="Z78" s="6">
        <f t="shared" si="123"/>
        <v>58</v>
      </c>
      <c r="AA78" s="6" t="str">
        <f t="shared" si="124"/>
        <v>B</v>
      </c>
      <c r="AB78" s="6">
        <f t="shared" si="125"/>
        <v>3</v>
      </c>
      <c r="AC78" s="6"/>
      <c r="AD78" s="6">
        <v>75</v>
      </c>
      <c r="AE78" s="172">
        <v>14</v>
      </c>
      <c r="AF78" s="172">
        <v>25</v>
      </c>
      <c r="AG78" s="172">
        <v>22</v>
      </c>
      <c r="AH78" s="6">
        <f t="shared" si="126"/>
        <v>14</v>
      </c>
      <c r="AI78" s="6">
        <f t="shared" si="127"/>
        <v>25</v>
      </c>
      <c r="AJ78" s="6">
        <f t="shared" si="128"/>
        <v>22</v>
      </c>
      <c r="AK78" s="6">
        <f t="shared" si="129"/>
        <v>61</v>
      </c>
      <c r="AL78" s="6" t="str">
        <f t="shared" si="130"/>
        <v>A-</v>
      </c>
      <c r="AM78" s="6">
        <f t="shared" si="131"/>
        <v>3.5</v>
      </c>
      <c r="AN78" s="6"/>
      <c r="AO78" s="6">
        <v>75</v>
      </c>
      <c r="AP78" s="180">
        <v>12</v>
      </c>
      <c r="AQ78" s="180">
        <v>9</v>
      </c>
      <c r="AR78" s="180">
        <v>9</v>
      </c>
      <c r="AS78" s="6">
        <f t="shared" si="132"/>
        <v>12</v>
      </c>
      <c r="AT78" s="6">
        <f t="shared" si="133"/>
        <v>9</v>
      </c>
      <c r="AU78" s="6">
        <f t="shared" si="134"/>
        <v>9</v>
      </c>
      <c r="AV78" s="6">
        <f t="shared" si="135"/>
        <v>30</v>
      </c>
      <c r="AW78" s="6" t="str">
        <f t="shared" si="136"/>
        <v>F</v>
      </c>
      <c r="AX78" s="6" t="str">
        <f t="shared" si="137"/>
        <v>F</v>
      </c>
      <c r="AY78" s="6"/>
      <c r="AZ78" s="6">
        <v>75</v>
      </c>
      <c r="BA78" s="185">
        <v>16</v>
      </c>
      <c r="BB78" s="185">
        <v>33</v>
      </c>
      <c r="BC78">
        <v>15</v>
      </c>
      <c r="BD78" s="127">
        <f t="shared" si="138"/>
        <v>16</v>
      </c>
      <c r="BE78" s="6">
        <f t="shared" si="139"/>
        <v>33</v>
      </c>
      <c r="BF78" s="6">
        <f t="shared" si="140"/>
        <v>15</v>
      </c>
      <c r="BG78" s="6">
        <f t="shared" si="141"/>
        <v>64</v>
      </c>
      <c r="BH78" s="6" t="str">
        <f t="shared" si="142"/>
        <v>A-</v>
      </c>
      <c r="BI78" s="6">
        <f t="shared" si="143"/>
        <v>3.5</v>
      </c>
      <c r="BJ78" s="6"/>
      <c r="BK78" s="6">
        <v>75</v>
      </c>
      <c r="BL78" s="196">
        <v>11</v>
      </c>
      <c r="BM78" s="196">
        <v>20</v>
      </c>
      <c r="BN78" s="196">
        <v>15</v>
      </c>
      <c r="BO78" s="6">
        <f t="shared" si="144"/>
        <v>11</v>
      </c>
      <c r="BP78" s="6">
        <f t="shared" si="145"/>
        <v>20</v>
      </c>
      <c r="BQ78" s="6">
        <f t="shared" si="146"/>
        <v>15</v>
      </c>
      <c r="BR78" s="6">
        <f t="shared" si="147"/>
        <v>46</v>
      </c>
      <c r="BS78" s="6" t="str">
        <f t="shared" si="148"/>
        <v>C</v>
      </c>
      <c r="BT78" s="6">
        <f t="shared" si="149"/>
        <v>2</v>
      </c>
      <c r="BU78" s="104"/>
      <c r="BV78" t="str">
        <f t="shared" si="150"/>
        <v>গণিত</v>
      </c>
      <c r="BW78" s="131">
        <v>2</v>
      </c>
      <c r="BX78" s="106">
        <v>75</v>
      </c>
      <c r="BY78" s="107"/>
      <c r="BZ78" s="132" t="str">
        <f t="shared" ref="BZ78:CA78" si="162">IF(BY78="","Abs.",BY78)</f>
        <v>Abs.</v>
      </c>
      <c r="CA78" s="106" t="str">
        <f t="shared" si="162"/>
        <v>Abs.</v>
      </c>
      <c r="CB78" s="106" t="str">
        <f t="shared" si="152"/>
        <v>Abs.</v>
      </c>
      <c r="CC78" s="106" t="str">
        <f t="shared" si="153"/>
        <v>Abs.</v>
      </c>
      <c r="CD78" s="106"/>
    </row>
    <row r="79" spans="1:82" customFormat="1">
      <c r="A79" s="6">
        <v>76</v>
      </c>
      <c r="B79" s="200" t="s">
        <v>195</v>
      </c>
      <c r="C79" s="6">
        <v>76</v>
      </c>
      <c r="D79" s="171"/>
      <c r="E79" s="171"/>
      <c r="F79" s="6" t="str">
        <f t="shared" si="111"/>
        <v>Abs.</v>
      </c>
      <c r="G79" s="6" t="str">
        <f t="shared" si="112"/>
        <v>Abs.</v>
      </c>
      <c r="H79" s="6" t="str">
        <f t="shared" si="113"/>
        <v>Abs.</v>
      </c>
      <c r="I79" s="6" t="str">
        <f t="shared" si="114"/>
        <v>Abs.</v>
      </c>
      <c r="J79" s="6" t="str">
        <f t="shared" si="115"/>
        <v>Abs.</v>
      </c>
      <c r="K79" s="104"/>
      <c r="L79" s="6">
        <v>76</v>
      </c>
      <c r="M79" s="172"/>
      <c r="N79" s="113" t="str">
        <f t="shared" si="116"/>
        <v>Abs.</v>
      </c>
      <c r="O79" s="6" t="str">
        <f t="shared" si="117"/>
        <v>Abs.</v>
      </c>
      <c r="P79" s="6" t="str">
        <f t="shared" si="118"/>
        <v>Abs.</v>
      </c>
      <c r="Q79" s="6" t="str">
        <f t="shared" si="119"/>
        <v>Abs.</v>
      </c>
      <c r="R79" s="117"/>
      <c r="S79" s="6">
        <v>76</v>
      </c>
      <c r="T79" s="125"/>
      <c r="U79" s="125"/>
      <c r="V79" s="198"/>
      <c r="W79" s="6" t="str">
        <f t="shared" si="120"/>
        <v>Abs.</v>
      </c>
      <c r="X79" s="6" t="str">
        <f t="shared" si="121"/>
        <v>Abs.</v>
      </c>
      <c r="Y79" s="6" t="str">
        <f t="shared" si="122"/>
        <v>Abs.</v>
      </c>
      <c r="Z79" s="6" t="str">
        <f t="shared" si="123"/>
        <v>Abs.</v>
      </c>
      <c r="AA79" s="6" t="str">
        <f t="shared" si="124"/>
        <v>Abs.</v>
      </c>
      <c r="AB79" s="6" t="str">
        <f t="shared" si="125"/>
        <v>Abs.</v>
      </c>
      <c r="AC79" s="6"/>
      <c r="AD79" s="6">
        <v>76</v>
      </c>
      <c r="AE79" s="172"/>
      <c r="AF79" s="172"/>
      <c r="AG79" s="172"/>
      <c r="AH79" s="6" t="str">
        <f t="shared" si="126"/>
        <v>Abs.</v>
      </c>
      <c r="AI79" s="6" t="str">
        <f t="shared" si="127"/>
        <v>Abs.</v>
      </c>
      <c r="AJ79" s="6" t="str">
        <f t="shared" si="128"/>
        <v>Abs.</v>
      </c>
      <c r="AK79" s="215" t="str">
        <f t="shared" si="129"/>
        <v>Abs.</v>
      </c>
      <c r="AL79" s="215" t="str">
        <f t="shared" si="130"/>
        <v>Abs.</v>
      </c>
      <c r="AM79" s="6" t="str">
        <f t="shared" si="131"/>
        <v>Abs.</v>
      </c>
      <c r="AN79" s="6"/>
      <c r="AO79" s="6">
        <v>76</v>
      </c>
      <c r="AP79" s="125"/>
      <c r="AQ79" s="125"/>
      <c r="AR79" s="125"/>
      <c r="AS79" s="6" t="str">
        <f t="shared" si="132"/>
        <v>Abs.</v>
      </c>
      <c r="AT79" s="6" t="str">
        <f t="shared" si="133"/>
        <v>Abs.</v>
      </c>
      <c r="AU79" s="6" t="str">
        <f t="shared" si="134"/>
        <v>Abs.</v>
      </c>
      <c r="AV79" s="6" t="str">
        <f t="shared" si="135"/>
        <v>Abs.</v>
      </c>
      <c r="AW79" s="6" t="str">
        <f t="shared" si="136"/>
        <v>Abs.</v>
      </c>
      <c r="AX79" s="6" t="str">
        <f t="shared" si="137"/>
        <v>Abs.</v>
      </c>
      <c r="AY79" s="6"/>
      <c r="AZ79" s="6">
        <v>76</v>
      </c>
      <c r="BA79" s="186"/>
      <c r="BB79" s="186"/>
      <c r="BC79" s="187"/>
      <c r="BD79" s="127">
        <f t="shared" si="138"/>
        <v>0</v>
      </c>
      <c r="BE79" s="6" t="str">
        <f t="shared" si="139"/>
        <v>Abs.</v>
      </c>
      <c r="BF79" s="6" t="str">
        <f t="shared" si="140"/>
        <v>Abs.</v>
      </c>
      <c r="BG79" s="6" t="str">
        <f t="shared" si="141"/>
        <v>Abs.</v>
      </c>
      <c r="BH79" s="6" t="str">
        <f t="shared" si="142"/>
        <v>Abs.</v>
      </c>
      <c r="BI79" s="6" t="str">
        <f t="shared" si="143"/>
        <v>Abs.</v>
      </c>
      <c r="BJ79" s="6"/>
      <c r="BK79" s="6">
        <v>76</v>
      </c>
      <c r="BL79" s="196"/>
      <c r="BM79" s="196"/>
      <c r="BN79" s="196"/>
      <c r="BO79" s="6" t="str">
        <f t="shared" si="144"/>
        <v>Abs.</v>
      </c>
      <c r="BP79" s="6" t="str">
        <f t="shared" si="145"/>
        <v>Abs.</v>
      </c>
      <c r="BQ79" s="6" t="str">
        <f t="shared" si="146"/>
        <v>Abs.</v>
      </c>
      <c r="BR79" s="6" t="str">
        <f t="shared" si="147"/>
        <v>Abs.</v>
      </c>
      <c r="BS79" s="6" t="str">
        <f t="shared" si="148"/>
        <v>Abs.</v>
      </c>
      <c r="BT79" s="6" t="str">
        <f t="shared" si="149"/>
        <v>Abs.</v>
      </c>
      <c r="BU79" s="104"/>
      <c r="BV79" t="str">
        <f t="shared" si="150"/>
        <v>গণিত</v>
      </c>
      <c r="BW79" s="131">
        <v>2</v>
      </c>
      <c r="BX79" s="106">
        <v>76</v>
      </c>
      <c r="BY79" s="107"/>
      <c r="BZ79" s="132" t="str">
        <f t="shared" ref="BZ79:CA79" si="163">IF(BY79="","Abs.",BY79)</f>
        <v>Abs.</v>
      </c>
      <c r="CA79" s="106" t="str">
        <f t="shared" si="163"/>
        <v>Abs.</v>
      </c>
      <c r="CB79" s="106" t="str">
        <f t="shared" si="152"/>
        <v>Abs.</v>
      </c>
      <c r="CC79" s="106" t="str">
        <f t="shared" si="153"/>
        <v>Abs.</v>
      </c>
      <c r="CD79" s="106"/>
    </row>
    <row r="80" spans="1:82" customFormat="1">
      <c r="A80" s="6">
        <v>77</v>
      </c>
      <c r="B80" s="200" t="s">
        <v>196</v>
      </c>
      <c r="C80" s="6">
        <v>77</v>
      </c>
      <c r="D80" s="171"/>
      <c r="E80" s="171"/>
      <c r="F80" s="6" t="str">
        <f t="shared" si="111"/>
        <v>Abs.</v>
      </c>
      <c r="G80" s="6" t="str">
        <f t="shared" si="112"/>
        <v>Abs.</v>
      </c>
      <c r="H80" s="6" t="str">
        <f t="shared" si="113"/>
        <v>Abs.</v>
      </c>
      <c r="I80" s="6" t="str">
        <f t="shared" si="114"/>
        <v>Abs.</v>
      </c>
      <c r="J80" s="6" t="str">
        <f t="shared" si="115"/>
        <v>Abs.</v>
      </c>
      <c r="K80" s="104"/>
      <c r="L80" s="6">
        <v>77</v>
      </c>
      <c r="M80" s="172"/>
      <c r="N80" s="113" t="str">
        <f t="shared" si="116"/>
        <v>Abs.</v>
      </c>
      <c r="O80" s="6" t="str">
        <f t="shared" si="117"/>
        <v>Abs.</v>
      </c>
      <c r="P80" s="6" t="str">
        <f t="shared" si="118"/>
        <v>Abs.</v>
      </c>
      <c r="Q80" s="6" t="str">
        <f t="shared" si="119"/>
        <v>Abs.</v>
      </c>
      <c r="R80" s="117"/>
      <c r="S80" s="6">
        <v>77</v>
      </c>
      <c r="T80" s="125"/>
      <c r="U80" s="125"/>
      <c r="V80" s="198"/>
      <c r="W80" s="6" t="str">
        <f t="shared" si="120"/>
        <v>Abs.</v>
      </c>
      <c r="X80" s="6" t="str">
        <f t="shared" si="121"/>
        <v>Abs.</v>
      </c>
      <c r="Y80" s="6" t="str">
        <f t="shared" si="122"/>
        <v>Abs.</v>
      </c>
      <c r="Z80" s="6" t="str">
        <f t="shared" si="123"/>
        <v>Abs.</v>
      </c>
      <c r="AA80" s="6" t="str">
        <f t="shared" si="124"/>
        <v>Abs.</v>
      </c>
      <c r="AB80" s="6" t="str">
        <f t="shared" si="125"/>
        <v>Abs.</v>
      </c>
      <c r="AC80" s="6"/>
      <c r="AD80" s="6">
        <v>77</v>
      </c>
      <c r="AE80" s="172"/>
      <c r="AF80" s="172"/>
      <c r="AG80" s="172"/>
      <c r="AH80" s="6" t="str">
        <f t="shared" si="126"/>
        <v>Abs.</v>
      </c>
      <c r="AI80" s="6" t="str">
        <f t="shared" si="127"/>
        <v>Abs.</v>
      </c>
      <c r="AJ80" s="6" t="str">
        <f t="shared" si="128"/>
        <v>Abs.</v>
      </c>
      <c r="AK80" s="215" t="str">
        <f t="shared" si="129"/>
        <v>Abs.</v>
      </c>
      <c r="AL80" s="215" t="str">
        <f t="shared" si="130"/>
        <v>Abs.</v>
      </c>
      <c r="AM80" s="6" t="str">
        <f t="shared" si="131"/>
        <v>Abs.</v>
      </c>
      <c r="AN80" s="6"/>
      <c r="AO80" s="6">
        <v>77</v>
      </c>
      <c r="AP80" s="125"/>
      <c r="AQ80" s="125"/>
      <c r="AR80" s="125"/>
      <c r="AS80" s="6" t="str">
        <f t="shared" si="132"/>
        <v>Abs.</v>
      </c>
      <c r="AT80" s="6" t="str">
        <f t="shared" si="133"/>
        <v>Abs.</v>
      </c>
      <c r="AU80" s="6" t="str">
        <f t="shared" si="134"/>
        <v>Abs.</v>
      </c>
      <c r="AV80" s="6" t="str">
        <f t="shared" si="135"/>
        <v>Abs.</v>
      </c>
      <c r="AW80" s="6" t="str">
        <f t="shared" si="136"/>
        <v>Abs.</v>
      </c>
      <c r="AX80" s="6" t="str">
        <f t="shared" si="137"/>
        <v>Abs.</v>
      </c>
      <c r="AY80" s="6"/>
      <c r="AZ80" s="6">
        <v>77</v>
      </c>
      <c r="BA80" s="186"/>
      <c r="BB80" s="186"/>
      <c r="BC80" s="187"/>
      <c r="BD80" s="127">
        <f t="shared" si="138"/>
        <v>0</v>
      </c>
      <c r="BE80" s="6" t="str">
        <f t="shared" si="139"/>
        <v>Abs.</v>
      </c>
      <c r="BF80" s="6" t="str">
        <f t="shared" si="140"/>
        <v>Abs.</v>
      </c>
      <c r="BG80" s="6" t="str">
        <f t="shared" si="141"/>
        <v>Abs.</v>
      </c>
      <c r="BH80" s="6" t="str">
        <f t="shared" si="142"/>
        <v>Abs.</v>
      </c>
      <c r="BI80" s="6" t="str">
        <f t="shared" si="143"/>
        <v>Abs.</v>
      </c>
      <c r="BJ80" s="6"/>
      <c r="BK80" s="6">
        <v>77</v>
      </c>
      <c r="BL80" s="196"/>
      <c r="BM80" s="196"/>
      <c r="BN80" s="196"/>
      <c r="BO80" s="6" t="str">
        <f t="shared" si="144"/>
        <v>Abs.</v>
      </c>
      <c r="BP80" s="6" t="str">
        <f t="shared" si="145"/>
        <v>Abs.</v>
      </c>
      <c r="BQ80" s="6" t="str">
        <f t="shared" si="146"/>
        <v>Abs.</v>
      </c>
      <c r="BR80" s="6" t="str">
        <f t="shared" si="147"/>
        <v>Abs.</v>
      </c>
      <c r="BS80" s="6" t="str">
        <f t="shared" si="148"/>
        <v>Abs.</v>
      </c>
      <c r="BT80" s="6" t="str">
        <f t="shared" si="149"/>
        <v>Abs.</v>
      </c>
      <c r="BU80" s="104"/>
      <c r="BV80" t="str">
        <f t="shared" si="150"/>
        <v>গণিত</v>
      </c>
      <c r="BW80" s="131">
        <v>2</v>
      </c>
      <c r="BX80" s="106">
        <v>77</v>
      </c>
      <c r="BY80" s="107"/>
      <c r="BZ80" s="132" t="str">
        <f t="shared" ref="BZ80:CA80" si="164">IF(BY80="","Abs.",BY80)</f>
        <v>Abs.</v>
      </c>
      <c r="CA80" s="106" t="str">
        <f t="shared" si="164"/>
        <v>Abs.</v>
      </c>
      <c r="CB80" s="106" t="str">
        <f t="shared" si="152"/>
        <v>Abs.</v>
      </c>
      <c r="CC80" s="106" t="str">
        <f t="shared" si="153"/>
        <v>Abs.</v>
      </c>
      <c r="CD80" s="106"/>
    </row>
    <row r="81" spans="1:82" customFormat="1">
      <c r="A81" s="6">
        <v>78</v>
      </c>
      <c r="B81" s="200" t="s">
        <v>197</v>
      </c>
      <c r="C81" s="6">
        <v>78</v>
      </c>
      <c r="D81" s="171">
        <v>17</v>
      </c>
      <c r="E81" s="171">
        <v>52</v>
      </c>
      <c r="F81" s="6">
        <f t="shared" si="111"/>
        <v>17</v>
      </c>
      <c r="G81" s="6">
        <f t="shared" si="112"/>
        <v>52</v>
      </c>
      <c r="H81" s="6">
        <f t="shared" si="113"/>
        <v>69</v>
      </c>
      <c r="I81" s="6" t="str">
        <f t="shared" si="114"/>
        <v>A-</v>
      </c>
      <c r="J81" s="6">
        <f t="shared" si="115"/>
        <v>3.5</v>
      </c>
      <c r="K81" s="104"/>
      <c r="L81" s="6">
        <v>78</v>
      </c>
      <c r="M81" s="172">
        <v>48</v>
      </c>
      <c r="N81" s="113">
        <f t="shared" si="116"/>
        <v>48</v>
      </c>
      <c r="O81" s="6">
        <f t="shared" si="117"/>
        <v>48</v>
      </c>
      <c r="P81" s="6" t="str">
        <f t="shared" si="118"/>
        <v>C</v>
      </c>
      <c r="Q81" s="6">
        <f t="shared" si="119"/>
        <v>2</v>
      </c>
      <c r="R81" s="117"/>
      <c r="S81" s="6">
        <v>78</v>
      </c>
      <c r="T81" s="179">
        <v>5</v>
      </c>
      <c r="U81" s="179">
        <v>8</v>
      </c>
      <c r="V81" s="198"/>
      <c r="W81" s="6">
        <f t="shared" si="120"/>
        <v>5</v>
      </c>
      <c r="X81" s="6">
        <f t="shared" si="121"/>
        <v>8</v>
      </c>
      <c r="Y81" s="6" t="str">
        <f t="shared" si="122"/>
        <v>Abs.</v>
      </c>
      <c r="Z81" s="6" t="str">
        <f t="shared" si="123"/>
        <v>Abs.</v>
      </c>
      <c r="AA81" s="6" t="str">
        <f t="shared" si="124"/>
        <v>Abs.</v>
      </c>
      <c r="AB81" s="6" t="str">
        <f t="shared" si="125"/>
        <v>Abs.</v>
      </c>
      <c r="AC81" s="6"/>
      <c r="AD81" s="6">
        <v>78</v>
      </c>
      <c r="AE81" s="172">
        <v>11</v>
      </c>
      <c r="AF81" s="172">
        <v>9</v>
      </c>
      <c r="AG81" s="172"/>
      <c r="AH81" s="6">
        <f t="shared" si="126"/>
        <v>11</v>
      </c>
      <c r="AI81" s="6">
        <f t="shared" si="127"/>
        <v>9</v>
      </c>
      <c r="AJ81" s="6" t="str">
        <f t="shared" si="128"/>
        <v>Abs.</v>
      </c>
      <c r="AK81" s="215" t="str">
        <f t="shared" si="129"/>
        <v>Abs.</v>
      </c>
      <c r="AL81" s="215" t="str">
        <f t="shared" si="130"/>
        <v>Abs.</v>
      </c>
      <c r="AM81" s="6" t="str">
        <f t="shared" si="131"/>
        <v>Abs.</v>
      </c>
      <c r="AN81" s="6"/>
      <c r="AO81" s="6">
        <v>78</v>
      </c>
      <c r="AP81" s="180">
        <v>11</v>
      </c>
      <c r="AQ81" s="180">
        <v>11</v>
      </c>
      <c r="AR81" s="180">
        <v>10</v>
      </c>
      <c r="AS81" s="6">
        <f t="shared" si="132"/>
        <v>11</v>
      </c>
      <c r="AT81" s="6">
        <f t="shared" si="133"/>
        <v>11</v>
      </c>
      <c r="AU81" s="6">
        <f t="shared" si="134"/>
        <v>10</v>
      </c>
      <c r="AV81" s="6">
        <f t="shared" si="135"/>
        <v>32</v>
      </c>
      <c r="AW81" s="6" t="str">
        <f t="shared" si="136"/>
        <v>F</v>
      </c>
      <c r="AX81" s="6" t="str">
        <f t="shared" si="137"/>
        <v>F</v>
      </c>
      <c r="AY81" s="6"/>
      <c r="AZ81" s="6">
        <v>78</v>
      </c>
      <c r="BA81" s="185">
        <v>11</v>
      </c>
      <c r="BB81" s="185">
        <v>4</v>
      </c>
      <c r="BC81">
        <v>15</v>
      </c>
      <c r="BD81" s="127">
        <f t="shared" si="138"/>
        <v>11</v>
      </c>
      <c r="BE81" s="6">
        <f t="shared" si="139"/>
        <v>4</v>
      </c>
      <c r="BF81" s="6">
        <f t="shared" si="140"/>
        <v>15</v>
      </c>
      <c r="BG81" s="6">
        <f t="shared" si="141"/>
        <v>30</v>
      </c>
      <c r="BH81" s="6" t="str">
        <f t="shared" si="142"/>
        <v>F</v>
      </c>
      <c r="BI81" s="6" t="str">
        <f t="shared" si="143"/>
        <v>F</v>
      </c>
      <c r="BJ81" s="6"/>
      <c r="BK81" s="6">
        <v>78</v>
      </c>
      <c r="BL81" s="196">
        <v>15</v>
      </c>
      <c r="BM81" s="196">
        <v>17</v>
      </c>
      <c r="BN81" s="196">
        <v>15</v>
      </c>
      <c r="BO81" s="6">
        <f t="shared" si="144"/>
        <v>15</v>
      </c>
      <c r="BP81" s="6">
        <f t="shared" si="145"/>
        <v>17</v>
      </c>
      <c r="BQ81" s="6">
        <f t="shared" si="146"/>
        <v>15</v>
      </c>
      <c r="BR81" s="6">
        <f t="shared" si="147"/>
        <v>47</v>
      </c>
      <c r="BS81" s="6" t="str">
        <f t="shared" si="148"/>
        <v>C</v>
      </c>
      <c r="BT81" s="6">
        <f t="shared" si="149"/>
        <v>2</v>
      </c>
      <c r="BU81" s="104"/>
      <c r="BV81" t="str">
        <f t="shared" si="150"/>
        <v>গণিত</v>
      </c>
      <c r="BW81" s="131">
        <v>2</v>
      </c>
      <c r="BX81" s="106">
        <v>78</v>
      </c>
      <c r="BY81" s="107"/>
      <c r="BZ81" s="132" t="str">
        <f t="shared" ref="BZ81:CA81" si="165">IF(BY81="","Abs.",BY81)</f>
        <v>Abs.</v>
      </c>
      <c r="CA81" s="106" t="str">
        <f t="shared" si="165"/>
        <v>Abs.</v>
      </c>
      <c r="CB81" s="106" t="str">
        <f t="shared" si="152"/>
        <v>Abs.</v>
      </c>
      <c r="CC81" s="106" t="str">
        <f t="shared" si="153"/>
        <v>Abs.</v>
      </c>
      <c r="CD81" s="106"/>
    </row>
    <row r="82" spans="1:82" customFormat="1">
      <c r="A82" s="6">
        <v>79</v>
      </c>
      <c r="B82" s="200" t="s">
        <v>198</v>
      </c>
      <c r="C82" s="6">
        <v>79</v>
      </c>
      <c r="D82" s="171">
        <v>12</v>
      </c>
      <c r="E82" s="171">
        <v>52</v>
      </c>
      <c r="F82" s="6">
        <f t="shared" si="111"/>
        <v>12</v>
      </c>
      <c r="G82" s="6">
        <f t="shared" si="112"/>
        <v>52</v>
      </c>
      <c r="H82" s="6">
        <f t="shared" si="113"/>
        <v>64</v>
      </c>
      <c r="I82" s="6" t="str">
        <f t="shared" si="114"/>
        <v>A-</v>
      </c>
      <c r="J82" s="6">
        <f t="shared" si="115"/>
        <v>3.5</v>
      </c>
      <c r="K82" s="104"/>
      <c r="L82" s="6">
        <v>79</v>
      </c>
      <c r="M82" s="172"/>
      <c r="N82" s="113" t="str">
        <f t="shared" si="116"/>
        <v>Abs.</v>
      </c>
      <c r="O82" s="6" t="str">
        <f t="shared" si="117"/>
        <v>Abs.</v>
      </c>
      <c r="P82" s="6" t="str">
        <f t="shared" si="118"/>
        <v>Abs.</v>
      </c>
      <c r="Q82" s="6" t="str">
        <f t="shared" si="119"/>
        <v>Abs.</v>
      </c>
      <c r="R82" s="117"/>
      <c r="S82" s="6">
        <v>79</v>
      </c>
      <c r="T82" s="179">
        <v>8</v>
      </c>
      <c r="U82" s="180">
        <v>3</v>
      </c>
      <c r="V82" s="198"/>
      <c r="W82" s="6">
        <f t="shared" si="120"/>
        <v>8</v>
      </c>
      <c r="X82" s="6">
        <f t="shared" si="121"/>
        <v>3</v>
      </c>
      <c r="Y82" s="6" t="str">
        <f t="shared" si="122"/>
        <v>Abs.</v>
      </c>
      <c r="Z82" s="6" t="str">
        <f t="shared" si="123"/>
        <v>Abs.</v>
      </c>
      <c r="AA82" s="6" t="str">
        <f t="shared" si="124"/>
        <v>Abs.</v>
      </c>
      <c r="AB82" s="6" t="str">
        <f t="shared" si="125"/>
        <v>Abs.</v>
      </c>
      <c r="AC82" s="6"/>
      <c r="AD82" s="6">
        <v>79</v>
      </c>
      <c r="AE82" s="172">
        <v>5</v>
      </c>
      <c r="AF82" s="172">
        <v>3</v>
      </c>
      <c r="AG82" s="172"/>
      <c r="AH82" s="6">
        <f t="shared" si="126"/>
        <v>5</v>
      </c>
      <c r="AI82" s="6">
        <f t="shared" si="127"/>
        <v>3</v>
      </c>
      <c r="AJ82" s="6" t="str">
        <f t="shared" si="128"/>
        <v>Abs.</v>
      </c>
      <c r="AK82" s="215" t="str">
        <f t="shared" si="129"/>
        <v>Abs.</v>
      </c>
      <c r="AL82" s="215" t="str">
        <f t="shared" si="130"/>
        <v>Abs.</v>
      </c>
      <c r="AM82" s="6" t="str">
        <f t="shared" si="131"/>
        <v>Abs.</v>
      </c>
      <c r="AN82" s="6"/>
      <c r="AO82" s="6">
        <v>79</v>
      </c>
      <c r="AP82" s="180">
        <v>7</v>
      </c>
      <c r="AQ82" s="180">
        <v>4</v>
      </c>
      <c r="AR82" s="180"/>
      <c r="AS82" s="6">
        <f t="shared" si="132"/>
        <v>7</v>
      </c>
      <c r="AT82" s="6">
        <f t="shared" si="133"/>
        <v>4</v>
      </c>
      <c r="AU82" s="6" t="str">
        <f t="shared" si="134"/>
        <v>Abs.</v>
      </c>
      <c r="AV82" s="6" t="str">
        <f t="shared" si="135"/>
        <v>Abs.</v>
      </c>
      <c r="AW82" s="6" t="str">
        <f t="shared" si="136"/>
        <v>Abs.</v>
      </c>
      <c r="AX82" s="6" t="str">
        <f t="shared" si="137"/>
        <v>Abs.</v>
      </c>
      <c r="AY82" s="6"/>
      <c r="AZ82" s="6">
        <v>79</v>
      </c>
      <c r="BA82" s="185">
        <v>7</v>
      </c>
      <c r="BB82" s="185">
        <v>0</v>
      </c>
      <c r="BC82" s="187"/>
      <c r="BD82" s="127">
        <f t="shared" si="138"/>
        <v>7</v>
      </c>
      <c r="BE82" s="6">
        <f t="shared" si="139"/>
        <v>0</v>
      </c>
      <c r="BF82" s="6" t="str">
        <f t="shared" si="140"/>
        <v>Abs.</v>
      </c>
      <c r="BG82" s="6" t="str">
        <f t="shared" si="141"/>
        <v>Abs.</v>
      </c>
      <c r="BH82" s="6" t="str">
        <f t="shared" si="142"/>
        <v>Abs.</v>
      </c>
      <c r="BI82" s="6" t="str">
        <f t="shared" si="143"/>
        <v>Abs.</v>
      </c>
      <c r="BJ82" s="6"/>
      <c r="BK82" s="6">
        <v>79</v>
      </c>
      <c r="BL82" s="196">
        <v>13</v>
      </c>
      <c r="BM82" s="196">
        <v>17</v>
      </c>
      <c r="BN82" s="196">
        <v>10</v>
      </c>
      <c r="BO82" s="6">
        <f t="shared" si="144"/>
        <v>13</v>
      </c>
      <c r="BP82" s="6">
        <f t="shared" si="145"/>
        <v>17</v>
      </c>
      <c r="BQ82" s="6">
        <f t="shared" si="146"/>
        <v>10</v>
      </c>
      <c r="BR82" s="6">
        <f t="shared" si="147"/>
        <v>40</v>
      </c>
      <c r="BS82" s="6" t="str">
        <f t="shared" si="148"/>
        <v>C</v>
      </c>
      <c r="BT82" s="6">
        <f t="shared" si="149"/>
        <v>2</v>
      </c>
      <c r="BU82" s="104"/>
      <c r="BV82" t="str">
        <f t="shared" si="150"/>
        <v>গণিত</v>
      </c>
      <c r="BW82" s="131">
        <v>2</v>
      </c>
      <c r="BX82" s="106">
        <v>79</v>
      </c>
      <c r="BY82" s="107"/>
      <c r="BZ82" s="132" t="str">
        <f t="shared" ref="BZ82:CA82" si="166">IF(BY82="","Abs.",BY82)</f>
        <v>Abs.</v>
      </c>
      <c r="CA82" s="106" t="str">
        <f t="shared" si="166"/>
        <v>Abs.</v>
      </c>
      <c r="CB82" s="106" t="str">
        <f t="shared" si="152"/>
        <v>Abs.</v>
      </c>
      <c r="CC82" s="106" t="str">
        <f t="shared" si="153"/>
        <v>Abs.</v>
      </c>
      <c r="CD82" s="106"/>
    </row>
    <row r="83" spans="1:82" customFormat="1">
      <c r="A83" s="6">
        <v>80</v>
      </c>
      <c r="B83" s="200" t="s">
        <v>199</v>
      </c>
      <c r="C83" s="6">
        <v>80</v>
      </c>
      <c r="D83" s="171">
        <v>14</v>
      </c>
      <c r="E83" s="171">
        <v>80</v>
      </c>
      <c r="F83" s="6">
        <f t="shared" si="111"/>
        <v>14</v>
      </c>
      <c r="G83" s="6">
        <f t="shared" si="112"/>
        <v>80</v>
      </c>
      <c r="H83" s="6">
        <f t="shared" si="113"/>
        <v>94</v>
      </c>
      <c r="I83" s="6" t="str">
        <f t="shared" si="114"/>
        <v>A+</v>
      </c>
      <c r="J83" s="6">
        <f t="shared" si="115"/>
        <v>5</v>
      </c>
      <c r="K83" s="104"/>
      <c r="L83" s="6">
        <v>80</v>
      </c>
      <c r="M83" s="172">
        <v>56</v>
      </c>
      <c r="N83" s="113">
        <f t="shared" si="116"/>
        <v>56</v>
      </c>
      <c r="O83" s="6">
        <f t="shared" si="117"/>
        <v>56</v>
      </c>
      <c r="P83" s="6" t="str">
        <f t="shared" si="118"/>
        <v>B</v>
      </c>
      <c r="Q83" s="6">
        <f t="shared" si="119"/>
        <v>3</v>
      </c>
      <c r="R83" s="117"/>
      <c r="S83" s="6">
        <v>80</v>
      </c>
      <c r="T83" s="179">
        <v>10</v>
      </c>
      <c r="U83" s="179">
        <v>18</v>
      </c>
      <c r="V83" s="199">
        <v>20</v>
      </c>
      <c r="W83" s="6">
        <f t="shared" si="120"/>
        <v>10</v>
      </c>
      <c r="X83" s="6">
        <f t="shared" si="121"/>
        <v>18</v>
      </c>
      <c r="Y83" s="6">
        <f t="shared" si="122"/>
        <v>20</v>
      </c>
      <c r="Z83" s="6">
        <f t="shared" si="123"/>
        <v>48</v>
      </c>
      <c r="AA83" s="6" t="str">
        <f t="shared" si="124"/>
        <v>C</v>
      </c>
      <c r="AB83" s="6">
        <f t="shared" si="125"/>
        <v>2</v>
      </c>
      <c r="AC83" s="6"/>
      <c r="AD83" s="6">
        <v>80</v>
      </c>
      <c r="AE83" s="172">
        <v>10</v>
      </c>
      <c r="AF83" s="172">
        <v>17</v>
      </c>
      <c r="AG83" s="172">
        <v>20</v>
      </c>
      <c r="AH83" s="6">
        <f t="shared" si="126"/>
        <v>10</v>
      </c>
      <c r="AI83" s="6">
        <f t="shared" si="127"/>
        <v>17</v>
      </c>
      <c r="AJ83" s="6">
        <f t="shared" si="128"/>
        <v>20</v>
      </c>
      <c r="AK83" s="6">
        <f t="shared" si="129"/>
        <v>47</v>
      </c>
      <c r="AL83" s="6" t="str">
        <f t="shared" si="130"/>
        <v>C</v>
      </c>
      <c r="AM83" s="6">
        <f t="shared" si="131"/>
        <v>2</v>
      </c>
      <c r="AN83" s="6"/>
      <c r="AO83" s="6">
        <v>80</v>
      </c>
      <c r="AP83" s="125">
        <v>10</v>
      </c>
      <c r="AQ83" s="125">
        <v>13</v>
      </c>
      <c r="AR83" s="125">
        <v>14</v>
      </c>
      <c r="AS83" s="6">
        <f t="shared" si="132"/>
        <v>10</v>
      </c>
      <c r="AT83" s="6">
        <f t="shared" si="133"/>
        <v>13</v>
      </c>
      <c r="AU83" s="6">
        <f t="shared" si="134"/>
        <v>14</v>
      </c>
      <c r="AV83" s="6">
        <f t="shared" si="135"/>
        <v>37</v>
      </c>
      <c r="AW83" s="6" t="str">
        <f t="shared" si="136"/>
        <v>F</v>
      </c>
      <c r="AX83" s="6" t="str">
        <f t="shared" si="137"/>
        <v>F</v>
      </c>
      <c r="AY83" s="6"/>
      <c r="AZ83" s="6">
        <v>80</v>
      </c>
      <c r="BA83" s="185">
        <v>8</v>
      </c>
      <c r="BB83" s="185">
        <v>24</v>
      </c>
      <c r="BC83">
        <v>17</v>
      </c>
      <c r="BD83" s="127">
        <f t="shared" si="138"/>
        <v>8</v>
      </c>
      <c r="BE83" s="6">
        <f t="shared" si="139"/>
        <v>24</v>
      </c>
      <c r="BF83" s="6">
        <f t="shared" si="140"/>
        <v>17</v>
      </c>
      <c r="BG83" s="6">
        <f t="shared" si="141"/>
        <v>49</v>
      </c>
      <c r="BH83" s="6" t="str">
        <f t="shared" si="142"/>
        <v>C</v>
      </c>
      <c r="BI83" s="6">
        <f t="shared" si="143"/>
        <v>2</v>
      </c>
      <c r="BJ83" s="6"/>
      <c r="BK83" s="6">
        <v>80</v>
      </c>
      <c r="BL83" s="196">
        <v>13</v>
      </c>
      <c r="BM83" s="196">
        <v>22</v>
      </c>
      <c r="BN83" s="196">
        <v>15</v>
      </c>
      <c r="BO83" s="6">
        <f t="shared" si="144"/>
        <v>13</v>
      </c>
      <c r="BP83" s="6">
        <f t="shared" si="145"/>
        <v>22</v>
      </c>
      <c r="BQ83" s="6">
        <f t="shared" si="146"/>
        <v>15</v>
      </c>
      <c r="BR83" s="6">
        <f t="shared" si="147"/>
        <v>50</v>
      </c>
      <c r="BS83" s="6" t="str">
        <f t="shared" si="148"/>
        <v>B</v>
      </c>
      <c r="BT83" s="6">
        <f t="shared" si="149"/>
        <v>3</v>
      </c>
      <c r="BU83" s="104"/>
      <c r="BV83" t="str">
        <f t="shared" si="150"/>
        <v>গণিত</v>
      </c>
      <c r="BW83" s="131">
        <v>2</v>
      </c>
      <c r="BX83" s="106">
        <v>80</v>
      </c>
      <c r="BY83" s="107"/>
      <c r="BZ83" s="132" t="str">
        <f t="shared" ref="BZ83:CA83" si="167">IF(BY83="","Abs.",BY83)</f>
        <v>Abs.</v>
      </c>
      <c r="CA83" s="106" t="str">
        <f t="shared" si="167"/>
        <v>Abs.</v>
      </c>
      <c r="CB83" s="106" t="str">
        <f t="shared" si="152"/>
        <v>Abs.</v>
      </c>
      <c r="CC83" s="106" t="str">
        <f t="shared" si="153"/>
        <v>Abs.</v>
      </c>
      <c r="CD83" s="106"/>
    </row>
    <row r="84" spans="1:82" customFormat="1">
      <c r="A84" s="6">
        <v>81</v>
      </c>
      <c r="B84" s="200" t="s">
        <v>200</v>
      </c>
      <c r="C84" s="6">
        <v>81</v>
      </c>
      <c r="D84" s="171">
        <v>9</v>
      </c>
      <c r="E84" s="171">
        <v>35</v>
      </c>
      <c r="F84" s="6">
        <f t="shared" si="111"/>
        <v>9</v>
      </c>
      <c r="G84" s="6">
        <f t="shared" si="112"/>
        <v>35</v>
      </c>
      <c r="H84" s="6">
        <f t="shared" si="113"/>
        <v>44</v>
      </c>
      <c r="I84" s="6" t="str">
        <f t="shared" si="114"/>
        <v>C</v>
      </c>
      <c r="J84" s="6">
        <f t="shared" si="115"/>
        <v>2</v>
      </c>
      <c r="K84" s="104"/>
      <c r="L84" s="6">
        <v>81</v>
      </c>
      <c r="M84" s="172">
        <v>48</v>
      </c>
      <c r="N84" s="113">
        <f t="shared" si="116"/>
        <v>48</v>
      </c>
      <c r="O84" s="6">
        <f t="shared" si="117"/>
        <v>48</v>
      </c>
      <c r="P84" s="6" t="str">
        <f t="shared" si="118"/>
        <v>C</v>
      </c>
      <c r="Q84" s="6">
        <f t="shared" si="119"/>
        <v>2</v>
      </c>
      <c r="R84" s="117"/>
      <c r="S84" s="6">
        <v>81</v>
      </c>
      <c r="T84" s="179">
        <v>4</v>
      </c>
      <c r="U84" s="179">
        <v>0</v>
      </c>
      <c r="V84" s="199">
        <v>19</v>
      </c>
      <c r="W84" s="6">
        <f t="shared" si="120"/>
        <v>4</v>
      </c>
      <c r="X84" s="6">
        <f t="shared" si="121"/>
        <v>0</v>
      </c>
      <c r="Y84" s="6">
        <f t="shared" si="122"/>
        <v>19</v>
      </c>
      <c r="Z84" s="6">
        <f t="shared" si="123"/>
        <v>23</v>
      </c>
      <c r="AA84" s="6" t="str">
        <f t="shared" si="124"/>
        <v>F</v>
      </c>
      <c r="AB84" s="6" t="str">
        <f t="shared" si="125"/>
        <v>F</v>
      </c>
      <c r="AC84" s="6"/>
      <c r="AD84" s="6">
        <v>81</v>
      </c>
      <c r="AE84" s="172">
        <v>9</v>
      </c>
      <c r="AF84" s="172">
        <v>8</v>
      </c>
      <c r="AG84" s="172">
        <v>20</v>
      </c>
      <c r="AH84" s="6">
        <f t="shared" si="126"/>
        <v>9</v>
      </c>
      <c r="AI84" s="6">
        <f t="shared" si="127"/>
        <v>8</v>
      </c>
      <c r="AJ84" s="6">
        <f t="shared" si="128"/>
        <v>20</v>
      </c>
      <c r="AK84" s="6">
        <f t="shared" si="129"/>
        <v>37</v>
      </c>
      <c r="AL84" s="6" t="str">
        <f t="shared" si="130"/>
        <v>F</v>
      </c>
      <c r="AM84" s="6" t="str">
        <f t="shared" si="131"/>
        <v>F</v>
      </c>
      <c r="AN84" s="6"/>
      <c r="AO84" s="6">
        <v>81</v>
      </c>
      <c r="AP84" s="125">
        <v>10</v>
      </c>
      <c r="AQ84" s="125">
        <v>6</v>
      </c>
      <c r="AR84" s="125">
        <v>15</v>
      </c>
      <c r="AS84" s="6">
        <f t="shared" si="132"/>
        <v>10</v>
      </c>
      <c r="AT84" s="6">
        <f t="shared" si="133"/>
        <v>6</v>
      </c>
      <c r="AU84" s="6">
        <f t="shared" si="134"/>
        <v>15</v>
      </c>
      <c r="AV84" s="6">
        <f t="shared" si="135"/>
        <v>31</v>
      </c>
      <c r="AW84" s="6" t="str">
        <f t="shared" si="136"/>
        <v>F</v>
      </c>
      <c r="AX84" s="6" t="str">
        <f t="shared" si="137"/>
        <v>F</v>
      </c>
      <c r="AY84" s="6"/>
      <c r="AZ84" s="6">
        <v>81</v>
      </c>
      <c r="BA84" s="185">
        <v>10</v>
      </c>
      <c r="BB84" s="185">
        <v>0</v>
      </c>
      <c r="BC84">
        <v>15</v>
      </c>
      <c r="BD84" s="127">
        <f t="shared" si="138"/>
        <v>10</v>
      </c>
      <c r="BE84" s="6">
        <f t="shared" si="139"/>
        <v>0</v>
      </c>
      <c r="BF84" s="6">
        <f t="shared" si="140"/>
        <v>15</v>
      </c>
      <c r="BG84" s="6">
        <f t="shared" si="141"/>
        <v>25</v>
      </c>
      <c r="BH84" s="6" t="str">
        <f t="shared" si="142"/>
        <v>F</v>
      </c>
      <c r="BI84" s="6" t="str">
        <f t="shared" si="143"/>
        <v>F</v>
      </c>
      <c r="BJ84" s="6"/>
      <c r="BK84" s="6">
        <v>81</v>
      </c>
      <c r="BL84" s="196">
        <v>4</v>
      </c>
      <c r="BM84" s="196">
        <v>12</v>
      </c>
      <c r="BN84" s="196">
        <v>10</v>
      </c>
      <c r="BO84" s="6">
        <f t="shared" si="144"/>
        <v>4</v>
      </c>
      <c r="BP84" s="6">
        <f t="shared" si="145"/>
        <v>12</v>
      </c>
      <c r="BQ84" s="6">
        <f t="shared" si="146"/>
        <v>10</v>
      </c>
      <c r="BR84" s="6">
        <f t="shared" si="147"/>
        <v>26</v>
      </c>
      <c r="BS84" s="6" t="str">
        <f t="shared" si="148"/>
        <v>F</v>
      </c>
      <c r="BT84" s="6" t="str">
        <f t="shared" si="149"/>
        <v>F</v>
      </c>
      <c r="BU84" s="104"/>
      <c r="BV84" t="str">
        <f t="shared" si="150"/>
        <v>গণিত</v>
      </c>
      <c r="BW84" s="131">
        <v>2</v>
      </c>
      <c r="BX84" s="106">
        <v>81</v>
      </c>
      <c r="BY84" s="107"/>
      <c r="BZ84" s="132" t="str">
        <f t="shared" ref="BZ84:CA84" si="168">IF(BY84="","Abs.",BY84)</f>
        <v>Abs.</v>
      </c>
      <c r="CA84" s="106" t="str">
        <f t="shared" si="168"/>
        <v>Abs.</v>
      </c>
      <c r="CB84" s="106" t="str">
        <f t="shared" si="152"/>
        <v>Abs.</v>
      </c>
      <c r="CC84" s="106" t="str">
        <f t="shared" si="153"/>
        <v>Abs.</v>
      </c>
      <c r="CD84" s="106"/>
    </row>
    <row r="85" spans="1:82" customFormat="1">
      <c r="A85" s="6">
        <v>82</v>
      </c>
      <c r="B85" s="200" t="s">
        <v>201</v>
      </c>
      <c r="C85" s="6">
        <v>82</v>
      </c>
      <c r="D85" s="171">
        <v>11</v>
      </c>
      <c r="E85" s="171">
        <v>19</v>
      </c>
      <c r="F85" s="6">
        <f t="shared" si="111"/>
        <v>11</v>
      </c>
      <c r="G85" s="6">
        <f t="shared" si="112"/>
        <v>19</v>
      </c>
      <c r="H85" s="6">
        <f t="shared" si="113"/>
        <v>30</v>
      </c>
      <c r="I85" s="6" t="str">
        <f t="shared" si="114"/>
        <v>F</v>
      </c>
      <c r="J85" s="6" t="str">
        <f t="shared" si="115"/>
        <v>F</v>
      </c>
      <c r="K85" s="104"/>
      <c r="L85" s="6">
        <v>82</v>
      </c>
      <c r="M85" s="172">
        <v>14</v>
      </c>
      <c r="N85" s="113">
        <f t="shared" si="116"/>
        <v>14</v>
      </c>
      <c r="O85" s="6">
        <f t="shared" si="117"/>
        <v>14</v>
      </c>
      <c r="P85" s="6" t="str">
        <f t="shared" si="118"/>
        <v>F</v>
      </c>
      <c r="Q85" s="6" t="str">
        <f t="shared" si="119"/>
        <v>F</v>
      </c>
      <c r="R85" s="117"/>
      <c r="S85" s="6">
        <v>82</v>
      </c>
      <c r="T85" s="179">
        <v>10</v>
      </c>
      <c r="U85" s="179">
        <v>0</v>
      </c>
      <c r="V85" s="198"/>
      <c r="W85" s="6">
        <f t="shared" si="120"/>
        <v>10</v>
      </c>
      <c r="X85" s="6">
        <f t="shared" si="121"/>
        <v>0</v>
      </c>
      <c r="Y85" s="6" t="str">
        <f t="shared" si="122"/>
        <v>Abs.</v>
      </c>
      <c r="Z85" s="6" t="str">
        <f t="shared" si="123"/>
        <v>Abs.</v>
      </c>
      <c r="AA85" s="6" t="str">
        <f t="shared" si="124"/>
        <v>Abs.</v>
      </c>
      <c r="AB85" s="6" t="str">
        <f t="shared" si="125"/>
        <v>Abs.</v>
      </c>
      <c r="AC85" s="6"/>
      <c r="AD85" s="6">
        <v>82</v>
      </c>
      <c r="AE85" s="172">
        <v>9</v>
      </c>
      <c r="AF85" s="172">
        <v>1</v>
      </c>
      <c r="AG85" s="172"/>
      <c r="AH85" s="6">
        <f t="shared" si="126"/>
        <v>9</v>
      </c>
      <c r="AI85" s="6">
        <f t="shared" si="127"/>
        <v>1</v>
      </c>
      <c r="AJ85" s="6" t="str">
        <f t="shared" si="128"/>
        <v>Abs.</v>
      </c>
      <c r="AK85" s="6" t="str">
        <f t="shared" si="129"/>
        <v>Abs.</v>
      </c>
      <c r="AL85" s="6" t="str">
        <f t="shared" si="130"/>
        <v>Abs.</v>
      </c>
      <c r="AM85" s="6" t="str">
        <f t="shared" si="131"/>
        <v>Abs.</v>
      </c>
      <c r="AN85" s="6"/>
      <c r="AO85" s="6">
        <v>82</v>
      </c>
      <c r="AP85" s="180"/>
      <c r="AQ85" s="180"/>
      <c r="AR85" s="180"/>
      <c r="AS85" s="6" t="str">
        <f t="shared" si="132"/>
        <v>Abs.</v>
      </c>
      <c r="AT85" s="6" t="str">
        <f t="shared" si="133"/>
        <v>Abs.</v>
      </c>
      <c r="AU85" s="6" t="str">
        <f t="shared" si="134"/>
        <v>Abs.</v>
      </c>
      <c r="AV85" s="6" t="str">
        <f t="shared" si="135"/>
        <v>Abs.</v>
      </c>
      <c r="AW85" s="6" t="str">
        <f t="shared" si="136"/>
        <v>Abs.</v>
      </c>
      <c r="AX85" s="6" t="str">
        <f t="shared" si="137"/>
        <v>Abs.</v>
      </c>
      <c r="AY85" s="6"/>
      <c r="AZ85" s="6">
        <v>82</v>
      </c>
      <c r="BA85" s="185">
        <v>5</v>
      </c>
      <c r="BB85" s="185">
        <v>0</v>
      </c>
      <c r="BC85" s="187"/>
      <c r="BD85" s="127">
        <f t="shared" si="138"/>
        <v>5</v>
      </c>
      <c r="BE85" s="6">
        <f t="shared" si="139"/>
        <v>0</v>
      </c>
      <c r="BF85" s="6" t="str">
        <f t="shared" si="140"/>
        <v>Abs.</v>
      </c>
      <c r="BG85" s="6" t="str">
        <f t="shared" si="141"/>
        <v>Abs.</v>
      </c>
      <c r="BH85" s="6" t="str">
        <f t="shared" si="142"/>
        <v>Abs.</v>
      </c>
      <c r="BI85" s="6" t="str">
        <f t="shared" si="143"/>
        <v>Abs.</v>
      </c>
      <c r="BJ85" s="6"/>
      <c r="BK85" s="6">
        <v>82</v>
      </c>
      <c r="BL85" s="196">
        <v>6</v>
      </c>
      <c r="BM85" s="196">
        <v>6</v>
      </c>
      <c r="BN85" s="196"/>
      <c r="BO85" s="6">
        <f t="shared" si="144"/>
        <v>6</v>
      </c>
      <c r="BP85" s="6">
        <f t="shared" si="145"/>
        <v>6</v>
      </c>
      <c r="BQ85" s="6" t="str">
        <f t="shared" si="146"/>
        <v>Abs.</v>
      </c>
      <c r="BR85" s="6" t="str">
        <f t="shared" si="147"/>
        <v>Abs.</v>
      </c>
      <c r="BS85" s="6" t="str">
        <f t="shared" si="148"/>
        <v>Abs.</v>
      </c>
      <c r="BT85" s="6" t="str">
        <f t="shared" si="149"/>
        <v>Abs.</v>
      </c>
      <c r="BU85" s="104"/>
      <c r="BV85" t="str">
        <f t="shared" si="150"/>
        <v>গণিত</v>
      </c>
      <c r="BW85" s="131">
        <v>2</v>
      </c>
      <c r="BX85" s="106">
        <v>82</v>
      </c>
      <c r="BY85" s="107"/>
      <c r="BZ85" s="132" t="str">
        <f t="shared" ref="BZ85:CA85" si="169">IF(BY85="","Abs.",BY85)</f>
        <v>Abs.</v>
      </c>
      <c r="CA85" s="106" t="str">
        <f t="shared" si="169"/>
        <v>Abs.</v>
      </c>
      <c r="CB85" s="106" t="str">
        <f t="shared" si="152"/>
        <v>Abs.</v>
      </c>
      <c r="CC85" s="106" t="str">
        <f t="shared" si="153"/>
        <v>Abs.</v>
      </c>
      <c r="CD85" s="106"/>
    </row>
    <row r="86" spans="1:82" customFormat="1">
      <c r="A86" s="6">
        <v>83</v>
      </c>
      <c r="B86" s="200" t="s">
        <v>202</v>
      </c>
      <c r="C86" s="6">
        <v>83</v>
      </c>
      <c r="D86" s="171"/>
      <c r="E86" s="171"/>
      <c r="F86" s="6" t="str">
        <f t="shared" si="111"/>
        <v>Abs.</v>
      </c>
      <c r="G86" s="6" t="str">
        <f t="shared" si="112"/>
        <v>Abs.</v>
      </c>
      <c r="H86" s="6" t="str">
        <f t="shared" si="113"/>
        <v>Abs.</v>
      </c>
      <c r="I86" s="6" t="str">
        <f t="shared" si="114"/>
        <v>Abs.</v>
      </c>
      <c r="J86" s="6" t="str">
        <f t="shared" si="115"/>
        <v>Abs.</v>
      </c>
      <c r="K86" s="104"/>
      <c r="L86" s="6">
        <v>83</v>
      </c>
      <c r="M86" s="172"/>
      <c r="N86" s="113" t="str">
        <f t="shared" si="116"/>
        <v>Abs.</v>
      </c>
      <c r="O86" s="6" t="str">
        <f t="shared" si="117"/>
        <v>Abs.</v>
      </c>
      <c r="P86" s="6" t="str">
        <f t="shared" si="118"/>
        <v>Abs.</v>
      </c>
      <c r="Q86" s="6" t="str">
        <f t="shared" si="119"/>
        <v>Abs.</v>
      </c>
      <c r="R86" s="117"/>
      <c r="S86" s="6">
        <v>83</v>
      </c>
      <c r="T86" s="125"/>
      <c r="U86" s="125"/>
      <c r="V86" s="198"/>
      <c r="W86" s="6" t="str">
        <f t="shared" si="120"/>
        <v>Abs.</v>
      </c>
      <c r="X86" s="6" t="str">
        <f t="shared" si="121"/>
        <v>Abs.</v>
      </c>
      <c r="Y86" s="6" t="str">
        <f t="shared" si="122"/>
        <v>Abs.</v>
      </c>
      <c r="Z86" s="6" t="str">
        <f t="shared" si="123"/>
        <v>Abs.</v>
      </c>
      <c r="AA86" s="6" t="str">
        <f t="shared" si="124"/>
        <v>Abs.</v>
      </c>
      <c r="AB86" s="6" t="str">
        <f t="shared" si="125"/>
        <v>Abs.</v>
      </c>
      <c r="AC86" s="6"/>
      <c r="AD86" s="6">
        <v>83</v>
      </c>
      <c r="AE86" s="172"/>
      <c r="AF86" s="172"/>
      <c r="AG86" s="172"/>
      <c r="AH86" s="6" t="str">
        <f t="shared" si="126"/>
        <v>Abs.</v>
      </c>
      <c r="AI86" s="6" t="str">
        <f t="shared" si="127"/>
        <v>Abs.</v>
      </c>
      <c r="AJ86" s="6" t="str">
        <f t="shared" si="128"/>
        <v>Abs.</v>
      </c>
      <c r="AK86" s="6" t="str">
        <f t="shared" si="129"/>
        <v>Abs.</v>
      </c>
      <c r="AL86" s="6" t="str">
        <f t="shared" si="130"/>
        <v>Abs.</v>
      </c>
      <c r="AM86" s="6" t="str">
        <f t="shared" si="131"/>
        <v>Abs.</v>
      </c>
      <c r="AN86" s="6"/>
      <c r="AO86" s="6">
        <v>83</v>
      </c>
      <c r="AP86" s="180"/>
      <c r="AQ86" s="180"/>
      <c r="AR86" s="180"/>
      <c r="AS86" s="6" t="str">
        <f t="shared" si="132"/>
        <v>Abs.</v>
      </c>
      <c r="AT86" s="6" t="str">
        <f t="shared" si="133"/>
        <v>Abs.</v>
      </c>
      <c r="AU86" s="6" t="str">
        <f t="shared" si="134"/>
        <v>Abs.</v>
      </c>
      <c r="AV86" s="6" t="str">
        <f t="shared" si="135"/>
        <v>Abs.</v>
      </c>
      <c r="AW86" s="6" t="str">
        <f t="shared" si="136"/>
        <v>Abs.</v>
      </c>
      <c r="AX86" s="6" t="str">
        <f t="shared" si="137"/>
        <v>Abs.</v>
      </c>
      <c r="AY86" s="6"/>
      <c r="AZ86" s="6">
        <v>83</v>
      </c>
      <c r="BA86" s="186"/>
      <c r="BB86" s="186"/>
      <c r="BC86" s="187"/>
      <c r="BD86" s="127">
        <f t="shared" si="138"/>
        <v>0</v>
      </c>
      <c r="BE86" s="6" t="str">
        <f t="shared" si="139"/>
        <v>Abs.</v>
      </c>
      <c r="BF86" s="6" t="str">
        <f t="shared" si="140"/>
        <v>Abs.</v>
      </c>
      <c r="BG86" s="6" t="str">
        <f t="shared" si="141"/>
        <v>Abs.</v>
      </c>
      <c r="BH86" s="6" t="str">
        <f t="shared" si="142"/>
        <v>Abs.</v>
      </c>
      <c r="BI86" s="6" t="str">
        <f t="shared" si="143"/>
        <v>Abs.</v>
      </c>
      <c r="BJ86" s="6"/>
      <c r="BK86" s="6">
        <v>83</v>
      </c>
      <c r="BL86" s="196"/>
      <c r="BM86" s="196"/>
      <c r="BN86" s="196"/>
      <c r="BO86" s="6" t="str">
        <f t="shared" si="144"/>
        <v>Abs.</v>
      </c>
      <c r="BP86" s="6" t="str">
        <f t="shared" si="145"/>
        <v>Abs.</v>
      </c>
      <c r="BQ86" s="6" t="str">
        <f t="shared" si="146"/>
        <v>Abs.</v>
      </c>
      <c r="BR86" s="6" t="str">
        <f t="shared" si="147"/>
        <v>Abs.</v>
      </c>
      <c r="BS86" s="6" t="str">
        <f t="shared" si="148"/>
        <v>Abs.</v>
      </c>
      <c r="BT86" s="6" t="str">
        <f t="shared" si="149"/>
        <v>Abs.</v>
      </c>
      <c r="BU86" s="104"/>
      <c r="BV86" t="str">
        <f t="shared" si="150"/>
        <v>গণিত</v>
      </c>
      <c r="BW86" s="131">
        <v>2</v>
      </c>
      <c r="BX86" s="106">
        <v>83</v>
      </c>
      <c r="BY86" s="107"/>
      <c r="BZ86" s="132" t="str">
        <f t="shared" ref="BZ86:CA86" si="170">IF(BY86="","Abs.",BY86)</f>
        <v>Abs.</v>
      </c>
      <c r="CA86" s="106" t="str">
        <f t="shared" si="170"/>
        <v>Abs.</v>
      </c>
      <c r="CB86" s="106" t="str">
        <f t="shared" si="152"/>
        <v>Abs.</v>
      </c>
      <c r="CC86" s="106" t="str">
        <f t="shared" si="153"/>
        <v>Abs.</v>
      </c>
      <c r="CD86" s="106"/>
    </row>
    <row r="87" spans="1:82" customFormat="1">
      <c r="A87" s="6">
        <v>84</v>
      </c>
      <c r="B87" s="200" t="s">
        <v>203</v>
      </c>
      <c r="C87" s="6">
        <v>84</v>
      </c>
      <c r="D87" s="171">
        <v>13</v>
      </c>
      <c r="E87" s="171">
        <v>61</v>
      </c>
      <c r="F87" s="6">
        <f t="shared" si="111"/>
        <v>13</v>
      </c>
      <c r="G87" s="6">
        <f t="shared" si="112"/>
        <v>61</v>
      </c>
      <c r="H87" s="6">
        <f t="shared" si="113"/>
        <v>74</v>
      </c>
      <c r="I87" s="6" t="str">
        <f t="shared" si="114"/>
        <v>A</v>
      </c>
      <c r="J87" s="6">
        <f t="shared" si="115"/>
        <v>4</v>
      </c>
      <c r="K87" s="104"/>
      <c r="L87" s="6">
        <v>84</v>
      </c>
      <c r="M87" s="172">
        <v>51</v>
      </c>
      <c r="N87" s="113">
        <f t="shared" si="116"/>
        <v>51</v>
      </c>
      <c r="O87" s="6">
        <f t="shared" si="117"/>
        <v>51</v>
      </c>
      <c r="P87" s="6" t="str">
        <f t="shared" si="118"/>
        <v>B</v>
      </c>
      <c r="Q87" s="6">
        <f t="shared" si="119"/>
        <v>3</v>
      </c>
      <c r="R87" s="117"/>
      <c r="S87" s="6">
        <v>84</v>
      </c>
      <c r="T87" s="179">
        <v>10</v>
      </c>
      <c r="U87" s="180">
        <v>25</v>
      </c>
      <c r="V87" s="199">
        <v>19</v>
      </c>
      <c r="W87" s="6">
        <f t="shared" si="120"/>
        <v>10</v>
      </c>
      <c r="X87" s="6">
        <f t="shared" si="121"/>
        <v>25</v>
      </c>
      <c r="Y87" s="6">
        <f t="shared" si="122"/>
        <v>19</v>
      </c>
      <c r="Z87" s="6">
        <f t="shared" si="123"/>
        <v>54</v>
      </c>
      <c r="AA87" s="6" t="str">
        <f t="shared" si="124"/>
        <v>B</v>
      </c>
      <c r="AB87" s="6">
        <f t="shared" si="125"/>
        <v>3</v>
      </c>
      <c r="AC87" s="6"/>
      <c r="AD87" s="6">
        <v>84</v>
      </c>
      <c r="AE87" s="172">
        <v>10</v>
      </c>
      <c r="AF87" s="172">
        <v>19</v>
      </c>
      <c r="AG87" s="172">
        <v>15</v>
      </c>
      <c r="AH87" s="6">
        <f t="shared" si="126"/>
        <v>10</v>
      </c>
      <c r="AI87" s="6">
        <f t="shared" si="127"/>
        <v>19</v>
      </c>
      <c r="AJ87" s="6">
        <f t="shared" si="128"/>
        <v>15</v>
      </c>
      <c r="AK87" s="6">
        <f t="shared" si="129"/>
        <v>44</v>
      </c>
      <c r="AL87" s="6" t="str">
        <f t="shared" si="130"/>
        <v>C</v>
      </c>
      <c r="AM87" s="6">
        <f t="shared" si="131"/>
        <v>2</v>
      </c>
      <c r="AN87" s="6"/>
      <c r="AO87" s="6">
        <v>84</v>
      </c>
      <c r="AP87" s="125">
        <v>11</v>
      </c>
      <c r="AQ87" s="125">
        <v>13</v>
      </c>
      <c r="AR87" s="125">
        <v>15</v>
      </c>
      <c r="AS87" s="6">
        <f t="shared" si="132"/>
        <v>11</v>
      </c>
      <c r="AT87" s="6">
        <f t="shared" si="133"/>
        <v>13</v>
      </c>
      <c r="AU87" s="6">
        <f t="shared" si="134"/>
        <v>15</v>
      </c>
      <c r="AV87" s="6">
        <f t="shared" si="135"/>
        <v>39</v>
      </c>
      <c r="AW87" s="6" t="str">
        <f t="shared" si="136"/>
        <v>F</v>
      </c>
      <c r="AX87" s="6" t="str">
        <f t="shared" si="137"/>
        <v>F</v>
      </c>
      <c r="AY87" s="6"/>
      <c r="AZ87" s="6">
        <v>84</v>
      </c>
      <c r="BA87" s="185">
        <v>8</v>
      </c>
      <c r="BB87" s="185">
        <v>0</v>
      </c>
      <c r="BC87">
        <v>15</v>
      </c>
      <c r="BD87" s="127">
        <f t="shared" si="138"/>
        <v>8</v>
      </c>
      <c r="BE87" s="6">
        <f t="shared" si="139"/>
        <v>0</v>
      </c>
      <c r="BF87" s="6">
        <f t="shared" si="140"/>
        <v>15</v>
      </c>
      <c r="BG87" s="6">
        <f t="shared" si="141"/>
        <v>23</v>
      </c>
      <c r="BH87" s="6" t="str">
        <f t="shared" si="142"/>
        <v>F</v>
      </c>
      <c r="BI87" s="6" t="str">
        <f t="shared" si="143"/>
        <v>F</v>
      </c>
      <c r="BJ87" s="6"/>
      <c r="BK87" s="6">
        <v>84</v>
      </c>
      <c r="BL87" s="196">
        <v>15</v>
      </c>
      <c r="BM87" s="196">
        <v>21</v>
      </c>
      <c r="BN87" s="196">
        <v>15</v>
      </c>
      <c r="BO87" s="6">
        <f t="shared" si="144"/>
        <v>15</v>
      </c>
      <c r="BP87" s="6">
        <f t="shared" si="145"/>
        <v>21</v>
      </c>
      <c r="BQ87" s="6">
        <f t="shared" si="146"/>
        <v>15</v>
      </c>
      <c r="BR87" s="6">
        <f t="shared" si="147"/>
        <v>51</v>
      </c>
      <c r="BS87" s="6" t="str">
        <f t="shared" si="148"/>
        <v>B</v>
      </c>
      <c r="BT87" s="6">
        <f t="shared" si="149"/>
        <v>3</v>
      </c>
      <c r="BU87" s="104"/>
      <c r="BV87" t="str">
        <f t="shared" si="150"/>
        <v>গণিত</v>
      </c>
      <c r="BW87" s="131">
        <v>2</v>
      </c>
      <c r="BX87" s="106">
        <v>84</v>
      </c>
      <c r="BY87" s="107"/>
      <c r="BZ87" s="132" t="str">
        <f t="shared" ref="BZ87:CA87" si="171">IF(BY87="","Abs.",BY87)</f>
        <v>Abs.</v>
      </c>
      <c r="CA87" s="106" t="str">
        <f t="shared" si="171"/>
        <v>Abs.</v>
      </c>
      <c r="CB87" s="106" t="str">
        <f t="shared" si="152"/>
        <v>Abs.</v>
      </c>
      <c r="CC87" s="106" t="str">
        <f t="shared" si="153"/>
        <v>Abs.</v>
      </c>
      <c r="CD87" s="106"/>
    </row>
    <row r="88" spans="1:82" customFormat="1">
      <c r="A88" s="6">
        <v>85</v>
      </c>
      <c r="B88" s="200" t="s">
        <v>204</v>
      </c>
      <c r="C88" s="6">
        <v>85</v>
      </c>
      <c r="D88" s="171">
        <v>17</v>
      </c>
      <c r="E88" s="171">
        <v>61</v>
      </c>
      <c r="F88" s="6">
        <f t="shared" si="111"/>
        <v>17</v>
      </c>
      <c r="G88" s="6">
        <f t="shared" si="112"/>
        <v>61</v>
      </c>
      <c r="H88" s="6">
        <f t="shared" si="113"/>
        <v>78</v>
      </c>
      <c r="I88" s="6" t="str">
        <f t="shared" si="114"/>
        <v>A</v>
      </c>
      <c r="J88" s="6">
        <f t="shared" si="115"/>
        <v>4</v>
      </c>
      <c r="K88" s="104"/>
      <c r="L88" s="6">
        <v>85</v>
      </c>
      <c r="M88" s="172">
        <v>67</v>
      </c>
      <c r="N88" s="113">
        <f t="shared" si="116"/>
        <v>67</v>
      </c>
      <c r="O88" s="6">
        <f t="shared" si="117"/>
        <v>67</v>
      </c>
      <c r="P88" s="6" t="str">
        <f t="shared" si="118"/>
        <v>A-</v>
      </c>
      <c r="Q88" s="6">
        <f t="shared" si="119"/>
        <v>3.5</v>
      </c>
      <c r="R88" s="117"/>
      <c r="S88" s="6">
        <v>85</v>
      </c>
      <c r="T88" s="179">
        <v>20</v>
      </c>
      <c r="U88" s="180">
        <v>43</v>
      </c>
      <c r="V88" s="199">
        <v>21</v>
      </c>
      <c r="W88" s="6">
        <f t="shared" si="120"/>
        <v>20</v>
      </c>
      <c r="X88" s="6">
        <f t="shared" si="121"/>
        <v>43</v>
      </c>
      <c r="Y88" s="6">
        <f t="shared" si="122"/>
        <v>21</v>
      </c>
      <c r="Z88" s="6">
        <f t="shared" si="123"/>
        <v>84</v>
      </c>
      <c r="AA88" s="6" t="str">
        <f t="shared" si="124"/>
        <v>A+</v>
      </c>
      <c r="AB88" s="6">
        <f t="shared" si="125"/>
        <v>5</v>
      </c>
      <c r="AC88" s="6"/>
      <c r="AD88" s="6">
        <v>85</v>
      </c>
      <c r="AE88" s="172">
        <v>13</v>
      </c>
      <c r="AF88" s="172">
        <v>29</v>
      </c>
      <c r="AG88" s="172">
        <v>22</v>
      </c>
      <c r="AH88" s="6">
        <f t="shared" si="126"/>
        <v>13</v>
      </c>
      <c r="AI88" s="6">
        <f t="shared" si="127"/>
        <v>29</v>
      </c>
      <c r="AJ88" s="6">
        <f t="shared" si="128"/>
        <v>22</v>
      </c>
      <c r="AK88" s="6">
        <f t="shared" si="129"/>
        <v>64</v>
      </c>
      <c r="AL88" s="6" t="str">
        <f t="shared" si="130"/>
        <v>A-</v>
      </c>
      <c r="AM88" s="6">
        <f t="shared" si="131"/>
        <v>3.5</v>
      </c>
      <c r="AN88" s="6"/>
      <c r="AO88" s="6">
        <v>85</v>
      </c>
      <c r="AP88" s="180">
        <v>13</v>
      </c>
      <c r="AQ88" s="180">
        <v>18</v>
      </c>
      <c r="AR88" s="180"/>
      <c r="AS88" s="6">
        <f t="shared" si="132"/>
        <v>13</v>
      </c>
      <c r="AT88" s="6">
        <f t="shared" si="133"/>
        <v>18</v>
      </c>
      <c r="AU88" s="6" t="str">
        <f t="shared" si="134"/>
        <v>Abs.</v>
      </c>
      <c r="AV88" s="6" t="str">
        <f t="shared" si="135"/>
        <v>Abs.</v>
      </c>
      <c r="AW88" s="6" t="str">
        <f t="shared" si="136"/>
        <v>Abs.</v>
      </c>
      <c r="AX88" s="6" t="str">
        <f t="shared" si="137"/>
        <v>Abs.</v>
      </c>
      <c r="AY88" s="6"/>
      <c r="AZ88" s="6">
        <v>85</v>
      </c>
      <c r="BA88" s="185">
        <v>18</v>
      </c>
      <c r="BB88" s="185">
        <v>43</v>
      </c>
      <c r="BC88">
        <v>21</v>
      </c>
      <c r="BD88" s="127">
        <f t="shared" si="138"/>
        <v>18</v>
      </c>
      <c r="BE88" s="6">
        <f t="shared" si="139"/>
        <v>43</v>
      </c>
      <c r="BF88" s="6">
        <f t="shared" si="140"/>
        <v>21</v>
      </c>
      <c r="BG88" s="6">
        <f t="shared" si="141"/>
        <v>82</v>
      </c>
      <c r="BH88" s="6" t="str">
        <f t="shared" si="142"/>
        <v>A+</v>
      </c>
      <c r="BI88" s="6">
        <f t="shared" si="143"/>
        <v>5</v>
      </c>
      <c r="BJ88" s="6"/>
      <c r="BK88" s="6">
        <v>85</v>
      </c>
      <c r="BL88" s="196">
        <v>15</v>
      </c>
      <c r="BM88" s="196">
        <v>41</v>
      </c>
      <c r="BN88" s="196">
        <v>18</v>
      </c>
      <c r="BO88" s="6">
        <f t="shared" si="144"/>
        <v>15</v>
      </c>
      <c r="BP88" s="6">
        <f t="shared" si="145"/>
        <v>41</v>
      </c>
      <c r="BQ88" s="6">
        <f t="shared" si="146"/>
        <v>18</v>
      </c>
      <c r="BR88" s="6">
        <f t="shared" si="147"/>
        <v>74</v>
      </c>
      <c r="BS88" s="6" t="str">
        <f t="shared" si="148"/>
        <v>A</v>
      </c>
      <c r="BT88" s="6">
        <f t="shared" si="149"/>
        <v>4</v>
      </c>
      <c r="BU88" s="104"/>
      <c r="BV88" t="str">
        <f t="shared" si="150"/>
        <v>জীববিজ্ঞান</v>
      </c>
      <c r="BW88" s="131">
        <v>1</v>
      </c>
      <c r="BX88" s="106">
        <v>85</v>
      </c>
      <c r="BY88" s="107"/>
      <c r="BZ88" s="132" t="str">
        <f t="shared" ref="BZ88:CA88" si="172">IF(BY88="","Abs.",BY88)</f>
        <v>Abs.</v>
      </c>
      <c r="CA88" s="106" t="str">
        <f t="shared" si="172"/>
        <v>Abs.</v>
      </c>
      <c r="CB88" s="106" t="str">
        <f t="shared" si="152"/>
        <v>Abs.</v>
      </c>
      <c r="CC88" s="106" t="str">
        <f t="shared" si="153"/>
        <v>Abs.</v>
      </c>
      <c r="CD88" s="106"/>
    </row>
    <row r="89" spans="1:82" customFormat="1">
      <c r="A89" s="6">
        <v>86</v>
      </c>
      <c r="B89" s="200" t="s">
        <v>205</v>
      </c>
      <c r="C89" s="6">
        <v>86</v>
      </c>
      <c r="D89" s="171">
        <v>14</v>
      </c>
      <c r="E89" s="171">
        <v>57</v>
      </c>
      <c r="F89" s="6">
        <f t="shared" si="111"/>
        <v>14</v>
      </c>
      <c r="G89" s="6">
        <f t="shared" si="112"/>
        <v>57</v>
      </c>
      <c r="H89" s="6">
        <f t="shared" si="113"/>
        <v>71</v>
      </c>
      <c r="I89" s="6" t="str">
        <f t="shared" si="114"/>
        <v>A</v>
      </c>
      <c r="J89" s="6">
        <f t="shared" si="115"/>
        <v>4</v>
      </c>
      <c r="K89" s="104"/>
      <c r="L89" s="6">
        <v>86</v>
      </c>
      <c r="M89" s="172">
        <v>55</v>
      </c>
      <c r="N89" s="113">
        <f t="shared" si="116"/>
        <v>55</v>
      </c>
      <c r="O89" s="6">
        <f t="shared" si="117"/>
        <v>55</v>
      </c>
      <c r="P89" s="6" t="str">
        <f t="shared" si="118"/>
        <v>B</v>
      </c>
      <c r="Q89" s="6">
        <f t="shared" si="119"/>
        <v>3</v>
      </c>
      <c r="R89" s="117"/>
      <c r="S89" s="6">
        <v>86</v>
      </c>
      <c r="T89" s="179">
        <v>6</v>
      </c>
      <c r="U89" s="179">
        <v>23</v>
      </c>
      <c r="V89" s="199">
        <v>20</v>
      </c>
      <c r="W89" s="6">
        <f t="shared" si="120"/>
        <v>6</v>
      </c>
      <c r="X89" s="6">
        <f t="shared" si="121"/>
        <v>23</v>
      </c>
      <c r="Y89" s="6">
        <f t="shared" si="122"/>
        <v>20</v>
      </c>
      <c r="Z89" s="6">
        <f t="shared" si="123"/>
        <v>49</v>
      </c>
      <c r="AA89" s="6" t="str">
        <f t="shared" si="124"/>
        <v>F</v>
      </c>
      <c r="AB89" s="6" t="str">
        <f t="shared" si="125"/>
        <v>F</v>
      </c>
      <c r="AC89" s="6"/>
      <c r="AD89" s="6">
        <v>86</v>
      </c>
      <c r="AE89" s="172">
        <v>12</v>
      </c>
      <c r="AF89" s="172">
        <v>19</v>
      </c>
      <c r="AG89" s="172">
        <v>17</v>
      </c>
      <c r="AH89" s="6">
        <f t="shared" si="126"/>
        <v>12</v>
      </c>
      <c r="AI89" s="6">
        <f t="shared" si="127"/>
        <v>19</v>
      </c>
      <c r="AJ89" s="6">
        <f t="shared" si="128"/>
        <v>17</v>
      </c>
      <c r="AK89" s="6">
        <f t="shared" si="129"/>
        <v>48</v>
      </c>
      <c r="AL89" s="6" t="str">
        <f t="shared" si="130"/>
        <v>C</v>
      </c>
      <c r="AM89" s="6">
        <f t="shared" si="131"/>
        <v>2</v>
      </c>
      <c r="AN89" s="6"/>
      <c r="AO89" s="6">
        <v>86</v>
      </c>
      <c r="AP89" s="180">
        <v>14</v>
      </c>
      <c r="AQ89" s="180">
        <v>17</v>
      </c>
      <c r="AR89" s="180">
        <v>14</v>
      </c>
      <c r="AS89" s="6">
        <f t="shared" si="132"/>
        <v>14</v>
      </c>
      <c r="AT89" s="6">
        <f t="shared" si="133"/>
        <v>17</v>
      </c>
      <c r="AU89" s="6">
        <f t="shared" si="134"/>
        <v>14</v>
      </c>
      <c r="AV89" s="6">
        <f t="shared" si="135"/>
        <v>45</v>
      </c>
      <c r="AW89" s="6" t="str">
        <f t="shared" si="136"/>
        <v>C</v>
      </c>
      <c r="AX89" s="6">
        <f t="shared" si="137"/>
        <v>2</v>
      </c>
      <c r="AY89" s="6"/>
      <c r="AZ89" s="6">
        <v>86</v>
      </c>
      <c r="BA89" s="185">
        <v>11</v>
      </c>
      <c r="BB89" s="185">
        <v>20</v>
      </c>
      <c r="BC89">
        <v>17</v>
      </c>
      <c r="BD89" s="127">
        <f t="shared" si="138"/>
        <v>11</v>
      </c>
      <c r="BE89" s="6">
        <f t="shared" si="139"/>
        <v>20</v>
      </c>
      <c r="BF89" s="6">
        <f t="shared" si="140"/>
        <v>17</v>
      </c>
      <c r="BG89" s="6">
        <f t="shared" si="141"/>
        <v>48</v>
      </c>
      <c r="BH89" s="6" t="str">
        <f t="shared" si="142"/>
        <v>C</v>
      </c>
      <c r="BI89" s="6">
        <f t="shared" si="143"/>
        <v>2</v>
      </c>
      <c r="BJ89" s="6"/>
      <c r="BK89" s="6">
        <v>86</v>
      </c>
      <c r="BL89" s="196">
        <v>12</v>
      </c>
      <c r="BM89" s="196">
        <v>23</v>
      </c>
      <c r="BN89" s="196">
        <v>16</v>
      </c>
      <c r="BO89" s="6">
        <f t="shared" si="144"/>
        <v>12</v>
      </c>
      <c r="BP89" s="6">
        <f t="shared" si="145"/>
        <v>23</v>
      </c>
      <c r="BQ89" s="6">
        <f t="shared" si="146"/>
        <v>16</v>
      </c>
      <c r="BR89" s="6">
        <f t="shared" si="147"/>
        <v>51</v>
      </c>
      <c r="BS89" s="6" t="str">
        <f t="shared" si="148"/>
        <v>B</v>
      </c>
      <c r="BT89" s="6">
        <f t="shared" si="149"/>
        <v>3</v>
      </c>
      <c r="BU89" s="104"/>
      <c r="BV89" t="str">
        <f t="shared" si="150"/>
        <v>গণিত</v>
      </c>
      <c r="BW89" s="131">
        <v>2</v>
      </c>
      <c r="BX89" s="106">
        <v>86</v>
      </c>
      <c r="BY89" s="107"/>
      <c r="BZ89" s="132" t="str">
        <f t="shared" ref="BZ89:CA89" si="173">IF(BY89="","Abs.",BY89)</f>
        <v>Abs.</v>
      </c>
      <c r="CA89" s="106" t="str">
        <f t="shared" si="173"/>
        <v>Abs.</v>
      </c>
      <c r="CB89" s="106" t="str">
        <f t="shared" si="152"/>
        <v>Abs.</v>
      </c>
      <c r="CC89" s="106" t="str">
        <f t="shared" si="153"/>
        <v>Abs.</v>
      </c>
      <c r="CD89" s="106"/>
    </row>
    <row r="90" spans="1:82" customFormat="1">
      <c r="A90" s="6">
        <v>87</v>
      </c>
      <c r="B90" s="200" t="s">
        <v>206</v>
      </c>
      <c r="C90" s="6">
        <v>87</v>
      </c>
      <c r="D90" s="171">
        <v>14</v>
      </c>
      <c r="E90" s="171">
        <v>31</v>
      </c>
      <c r="F90" s="6">
        <f t="shared" si="111"/>
        <v>14</v>
      </c>
      <c r="G90" s="6">
        <f t="shared" si="112"/>
        <v>31</v>
      </c>
      <c r="H90" s="6">
        <f t="shared" si="113"/>
        <v>45</v>
      </c>
      <c r="I90" s="6" t="str">
        <f t="shared" si="114"/>
        <v>C</v>
      </c>
      <c r="J90" s="6">
        <f t="shared" si="115"/>
        <v>2</v>
      </c>
      <c r="K90" s="104"/>
      <c r="L90" s="6">
        <v>87</v>
      </c>
      <c r="M90" s="172">
        <v>48</v>
      </c>
      <c r="N90" s="113">
        <f t="shared" si="116"/>
        <v>48</v>
      </c>
      <c r="O90" s="6">
        <f t="shared" si="117"/>
        <v>48</v>
      </c>
      <c r="P90" s="6" t="str">
        <f t="shared" si="118"/>
        <v>C</v>
      </c>
      <c r="Q90" s="6">
        <f t="shared" si="119"/>
        <v>2</v>
      </c>
      <c r="R90" s="117"/>
      <c r="S90" s="6">
        <v>87</v>
      </c>
      <c r="T90" s="179">
        <v>10</v>
      </c>
      <c r="U90" s="179">
        <v>13</v>
      </c>
      <c r="V90" s="199">
        <v>19</v>
      </c>
      <c r="W90" s="6">
        <f t="shared" si="120"/>
        <v>10</v>
      </c>
      <c r="X90" s="6">
        <f t="shared" si="121"/>
        <v>13</v>
      </c>
      <c r="Y90" s="6">
        <f t="shared" si="122"/>
        <v>19</v>
      </c>
      <c r="Z90" s="6">
        <f t="shared" si="123"/>
        <v>42</v>
      </c>
      <c r="AA90" s="6" t="str">
        <f t="shared" si="124"/>
        <v>F</v>
      </c>
      <c r="AB90" s="6" t="str">
        <f t="shared" si="125"/>
        <v>F</v>
      </c>
      <c r="AC90" s="6"/>
      <c r="AD90" s="6">
        <v>87</v>
      </c>
      <c r="AE90" s="172">
        <v>8</v>
      </c>
      <c r="AF90" s="172">
        <v>7</v>
      </c>
      <c r="AG90" s="172"/>
      <c r="AH90" s="6">
        <f t="shared" si="126"/>
        <v>8</v>
      </c>
      <c r="AI90" s="6">
        <f t="shared" si="127"/>
        <v>7</v>
      </c>
      <c r="AJ90" s="6" t="str">
        <f t="shared" si="128"/>
        <v>Abs.</v>
      </c>
      <c r="AK90" s="6" t="str">
        <f t="shared" si="129"/>
        <v>Abs.</v>
      </c>
      <c r="AL90" s="6" t="str">
        <f t="shared" si="130"/>
        <v>Abs.</v>
      </c>
      <c r="AM90" s="6" t="str">
        <f t="shared" si="131"/>
        <v>Abs.</v>
      </c>
      <c r="AN90" s="6"/>
      <c r="AO90" s="6">
        <v>87</v>
      </c>
      <c r="AP90" s="180">
        <v>7</v>
      </c>
      <c r="AQ90" s="180">
        <v>6</v>
      </c>
      <c r="AR90" s="180">
        <v>10</v>
      </c>
      <c r="AS90" s="6">
        <f t="shared" si="132"/>
        <v>7</v>
      </c>
      <c r="AT90" s="6">
        <f t="shared" si="133"/>
        <v>6</v>
      </c>
      <c r="AU90" s="6">
        <f t="shared" si="134"/>
        <v>10</v>
      </c>
      <c r="AV90" s="6">
        <f t="shared" si="135"/>
        <v>23</v>
      </c>
      <c r="AW90" s="6" t="str">
        <f t="shared" si="136"/>
        <v>F</v>
      </c>
      <c r="AX90" s="6" t="str">
        <f t="shared" si="137"/>
        <v>F</v>
      </c>
      <c r="AY90" s="6"/>
      <c r="AZ90" s="6">
        <v>87</v>
      </c>
      <c r="BA90" s="185">
        <v>4</v>
      </c>
      <c r="BB90" s="185">
        <v>0</v>
      </c>
      <c r="BC90" s="187"/>
      <c r="BD90" s="127">
        <f t="shared" si="138"/>
        <v>4</v>
      </c>
      <c r="BE90" s="6">
        <f t="shared" si="139"/>
        <v>0</v>
      </c>
      <c r="BF90" s="6" t="str">
        <f t="shared" si="140"/>
        <v>Abs.</v>
      </c>
      <c r="BG90" s="6" t="str">
        <f t="shared" si="141"/>
        <v>Abs.</v>
      </c>
      <c r="BH90" s="6" t="str">
        <f t="shared" si="142"/>
        <v>Abs.</v>
      </c>
      <c r="BI90" s="6" t="str">
        <f t="shared" si="143"/>
        <v>Abs.</v>
      </c>
      <c r="BJ90" s="6"/>
      <c r="BK90" s="6">
        <v>87</v>
      </c>
      <c r="BL90" s="196">
        <v>16</v>
      </c>
      <c r="BM90" s="196">
        <v>17</v>
      </c>
      <c r="BN90" s="196">
        <v>15</v>
      </c>
      <c r="BO90" s="6">
        <f t="shared" si="144"/>
        <v>16</v>
      </c>
      <c r="BP90" s="6">
        <f t="shared" si="145"/>
        <v>17</v>
      </c>
      <c r="BQ90" s="6">
        <f t="shared" si="146"/>
        <v>15</v>
      </c>
      <c r="BR90" s="6">
        <f t="shared" si="147"/>
        <v>48</v>
      </c>
      <c r="BS90" s="6" t="str">
        <f t="shared" si="148"/>
        <v>C</v>
      </c>
      <c r="BT90" s="6">
        <f t="shared" si="149"/>
        <v>2</v>
      </c>
      <c r="BU90" s="104"/>
      <c r="BV90" t="str">
        <f t="shared" si="150"/>
        <v>গণিত</v>
      </c>
      <c r="BW90" s="131">
        <v>2</v>
      </c>
      <c r="BX90" s="106">
        <v>87</v>
      </c>
      <c r="BY90" s="107"/>
      <c r="BZ90" s="132" t="str">
        <f t="shared" ref="BZ90:CA90" si="174">IF(BY90="","Abs.",BY90)</f>
        <v>Abs.</v>
      </c>
      <c r="CA90" s="106" t="str">
        <f t="shared" si="174"/>
        <v>Abs.</v>
      </c>
      <c r="CB90" s="106" t="str">
        <f t="shared" si="152"/>
        <v>Abs.</v>
      </c>
      <c r="CC90" s="106" t="str">
        <f t="shared" si="153"/>
        <v>Abs.</v>
      </c>
      <c r="CD90" s="106"/>
    </row>
    <row r="91" spans="1:82" customFormat="1">
      <c r="A91" s="6">
        <v>88</v>
      </c>
      <c r="B91" s="200" t="s">
        <v>207</v>
      </c>
      <c r="C91" s="6">
        <v>88</v>
      </c>
      <c r="D91" s="171">
        <v>12</v>
      </c>
      <c r="E91" s="171">
        <v>41</v>
      </c>
      <c r="F91" s="6">
        <f t="shared" si="111"/>
        <v>12</v>
      </c>
      <c r="G91" s="6">
        <f t="shared" si="112"/>
        <v>41</v>
      </c>
      <c r="H91" s="6">
        <f t="shared" si="113"/>
        <v>53</v>
      </c>
      <c r="I91" s="6" t="str">
        <f t="shared" si="114"/>
        <v>B</v>
      </c>
      <c r="J91" s="6">
        <f t="shared" si="115"/>
        <v>3</v>
      </c>
      <c r="K91" s="104"/>
      <c r="L91" s="6">
        <v>88</v>
      </c>
      <c r="M91" s="172">
        <v>40</v>
      </c>
      <c r="N91" s="113">
        <f t="shared" si="116"/>
        <v>40</v>
      </c>
      <c r="O91" s="6">
        <f t="shared" si="117"/>
        <v>40</v>
      </c>
      <c r="P91" s="6" t="str">
        <f t="shared" si="118"/>
        <v>C</v>
      </c>
      <c r="Q91" s="6">
        <f t="shared" si="119"/>
        <v>2</v>
      </c>
      <c r="R91" s="117"/>
      <c r="S91" s="6">
        <v>88</v>
      </c>
      <c r="T91" s="179">
        <v>7</v>
      </c>
      <c r="U91" s="179">
        <v>12</v>
      </c>
      <c r="V91" s="199">
        <v>18</v>
      </c>
      <c r="W91" s="6">
        <f t="shared" si="120"/>
        <v>7</v>
      </c>
      <c r="X91" s="6">
        <f t="shared" si="121"/>
        <v>12</v>
      </c>
      <c r="Y91" s="6">
        <f t="shared" si="122"/>
        <v>18</v>
      </c>
      <c r="Z91" s="6">
        <f t="shared" si="123"/>
        <v>37</v>
      </c>
      <c r="AA91" s="6" t="str">
        <f t="shared" si="124"/>
        <v>F</v>
      </c>
      <c r="AB91" s="6" t="str">
        <f t="shared" si="125"/>
        <v>F</v>
      </c>
      <c r="AC91" s="6"/>
      <c r="AD91" s="6">
        <v>88</v>
      </c>
      <c r="AE91" s="172">
        <v>11</v>
      </c>
      <c r="AF91" s="172">
        <v>7</v>
      </c>
      <c r="AG91" s="172">
        <v>17</v>
      </c>
      <c r="AH91" s="6">
        <f t="shared" si="126"/>
        <v>11</v>
      </c>
      <c r="AI91" s="6">
        <f t="shared" si="127"/>
        <v>7</v>
      </c>
      <c r="AJ91" s="6">
        <f t="shared" si="128"/>
        <v>17</v>
      </c>
      <c r="AK91" s="6">
        <f t="shared" si="129"/>
        <v>35</v>
      </c>
      <c r="AL91" s="6" t="str">
        <f t="shared" si="130"/>
        <v>F</v>
      </c>
      <c r="AM91" s="6" t="str">
        <f t="shared" si="131"/>
        <v>F</v>
      </c>
      <c r="AN91" s="6"/>
      <c r="AO91" s="6">
        <v>88</v>
      </c>
      <c r="AP91" s="180">
        <v>7</v>
      </c>
      <c r="AQ91" s="180">
        <v>4</v>
      </c>
      <c r="AR91" s="180">
        <v>10</v>
      </c>
      <c r="AS91" s="6">
        <f t="shared" si="132"/>
        <v>7</v>
      </c>
      <c r="AT91" s="6">
        <f t="shared" si="133"/>
        <v>4</v>
      </c>
      <c r="AU91" s="6">
        <f t="shared" si="134"/>
        <v>10</v>
      </c>
      <c r="AV91" s="6">
        <f t="shared" si="135"/>
        <v>21</v>
      </c>
      <c r="AW91" s="6" t="str">
        <f t="shared" si="136"/>
        <v>F</v>
      </c>
      <c r="AX91" s="6" t="str">
        <f t="shared" si="137"/>
        <v>F</v>
      </c>
      <c r="AY91" s="6"/>
      <c r="AZ91" s="6">
        <v>88</v>
      </c>
      <c r="BA91" s="185">
        <v>10</v>
      </c>
      <c r="BB91" s="185">
        <v>10</v>
      </c>
      <c r="BC91">
        <v>15</v>
      </c>
      <c r="BD91" s="127">
        <f t="shared" si="138"/>
        <v>10</v>
      </c>
      <c r="BE91" s="6">
        <f t="shared" si="139"/>
        <v>10</v>
      </c>
      <c r="BF91" s="6">
        <f t="shared" si="140"/>
        <v>15</v>
      </c>
      <c r="BG91" s="6">
        <f t="shared" si="141"/>
        <v>35</v>
      </c>
      <c r="BH91" s="6" t="str">
        <f t="shared" si="142"/>
        <v>F</v>
      </c>
      <c r="BI91" s="6" t="str">
        <f t="shared" si="143"/>
        <v>F</v>
      </c>
      <c r="BJ91" s="6"/>
      <c r="BK91" s="6">
        <v>88</v>
      </c>
      <c r="BL91" s="196">
        <v>15</v>
      </c>
      <c r="BM91" s="196">
        <v>19</v>
      </c>
      <c r="BN91" s="196">
        <v>14</v>
      </c>
      <c r="BO91" s="6">
        <f t="shared" si="144"/>
        <v>15</v>
      </c>
      <c r="BP91" s="6">
        <f t="shared" si="145"/>
        <v>19</v>
      </c>
      <c r="BQ91" s="6">
        <f t="shared" si="146"/>
        <v>14</v>
      </c>
      <c r="BR91" s="6">
        <f t="shared" si="147"/>
        <v>48</v>
      </c>
      <c r="BS91" s="6" t="str">
        <f t="shared" si="148"/>
        <v>C</v>
      </c>
      <c r="BT91" s="6">
        <f t="shared" si="149"/>
        <v>2</v>
      </c>
      <c r="BU91" s="104"/>
      <c r="BV91" t="str">
        <f t="shared" si="150"/>
        <v>গণিত</v>
      </c>
      <c r="BW91" s="131">
        <v>2</v>
      </c>
      <c r="BX91" s="106">
        <v>88</v>
      </c>
      <c r="BY91" s="107"/>
      <c r="BZ91" s="132" t="str">
        <f t="shared" ref="BZ91:CA91" si="175">IF(BY91="","Abs.",BY91)</f>
        <v>Abs.</v>
      </c>
      <c r="CA91" s="106" t="str">
        <f t="shared" si="175"/>
        <v>Abs.</v>
      </c>
      <c r="CB91" s="106" t="str">
        <f t="shared" si="152"/>
        <v>Abs.</v>
      </c>
      <c r="CC91" s="106" t="str">
        <f t="shared" si="153"/>
        <v>Abs.</v>
      </c>
      <c r="CD91" s="106"/>
    </row>
    <row r="92" spans="1:82" customFormat="1">
      <c r="A92" s="6">
        <v>89</v>
      </c>
      <c r="B92" s="200" t="s">
        <v>208</v>
      </c>
      <c r="C92" s="6">
        <v>89</v>
      </c>
      <c r="D92" s="171">
        <v>13</v>
      </c>
      <c r="E92" s="171">
        <v>37</v>
      </c>
      <c r="F92" s="6">
        <f t="shared" si="111"/>
        <v>13</v>
      </c>
      <c r="G92" s="6">
        <f t="shared" si="112"/>
        <v>37</v>
      </c>
      <c r="H92" s="6">
        <f t="shared" si="113"/>
        <v>50</v>
      </c>
      <c r="I92" s="6" t="str">
        <f t="shared" si="114"/>
        <v>B</v>
      </c>
      <c r="J92" s="6">
        <f t="shared" si="115"/>
        <v>3</v>
      </c>
      <c r="K92" s="104"/>
      <c r="L92" s="6">
        <v>89</v>
      </c>
      <c r="M92" s="172">
        <v>61</v>
      </c>
      <c r="N92" s="113">
        <f t="shared" si="116"/>
        <v>61</v>
      </c>
      <c r="O92" s="6">
        <f t="shared" si="117"/>
        <v>61</v>
      </c>
      <c r="P92" s="6" t="str">
        <f t="shared" si="118"/>
        <v>A-</v>
      </c>
      <c r="Q92" s="6">
        <f t="shared" si="119"/>
        <v>3.5</v>
      </c>
      <c r="R92" s="117"/>
      <c r="S92" s="6">
        <v>89</v>
      </c>
      <c r="T92" s="179">
        <v>4</v>
      </c>
      <c r="U92" s="180">
        <v>0</v>
      </c>
      <c r="V92" s="198"/>
      <c r="W92" s="6">
        <f t="shared" si="120"/>
        <v>4</v>
      </c>
      <c r="X92" s="6">
        <f t="shared" si="121"/>
        <v>0</v>
      </c>
      <c r="Y92" s="6" t="str">
        <f t="shared" si="122"/>
        <v>Abs.</v>
      </c>
      <c r="Z92" s="6" t="str">
        <f t="shared" si="123"/>
        <v>Abs.</v>
      </c>
      <c r="AA92" s="6" t="str">
        <f t="shared" si="124"/>
        <v>Abs.</v>
      </c>
      <c r="AB92" s="6" t="str">
        <f t="shared" si="125"/>
        <v>Abs.</v>
      </c>
      <c r="AC92" s="6"/>
      <c r="AD92" s="6">
        <v>89</v>
      </c>
      <c r="AE92" s="172">
        <v>11</v>
      </c>
      <c r="AF92" s="172">
        <v>2</v>
      </c>
      <c r="AG92" s="172"/>
      <c r="AH92" s="6">
        <f t="shared" si="126"/>
        <v>11</v>
      </c>
      <c r="AI92" s="6">
        <f t="shared" si="127"/>
        <v>2</v>
      </c>
      <c r="AJ92" s="6" t="str">
        <f t="shared" si="128"/>
        <v>Abs.</v>
      </c>
      <c r="AK92" s="6" t="str">
        <f t="shared" si="129"/>
        <v>Abs.</v>
      </c>
      <c r="AL92" s="6" t="str">
        <f t="shared" si="130"/>
        <v>Abs.</v>
      </c>
      <c r="AM92" s="6" t="str">
        <f t="shared" si="131"/>
        <v>Abs.</v>
      </c>
      <c r="AN92" s="6"/>
      <c r="AO92" s="6">
        <v>89</v>
      </c>
      <c r="AP92" s="180">
        <v>9</v>
      </c>
      <c r="AQ92" s="180">
        <v>9</v>
      </c>
      <c r="AR92" s="180">
        <v>9</v>
      </c>
      <c r="AS92" s="6">
        <f t="shared" si="132"/>
        <v>9</v>
      </c>
      <c r="AT92" s="6">
        <f t="shared" si="133"/>
        <v>9</v>
      </c>
      <c r="AU92" s="6">
        <f t="shared" si="134"/>
        <v>9</v>
      </c>
      <c r="AV92" s="6">
        <f t="shared" si="135"/>
        <v>27</v>
      </c>
      <c r="AW92" s="6" t="str">
        <f t="shared" si="136"/>
        <v>F</v>
      </c>
      <c r="AX92" s="6" t="str">
        <f t="shared" si="137"/>
        <v>F</v>
      </c>
      <c r="AY92" s="6"/>
      <c r="AZ92" s="6">
        <v>89</v>
      </c>
      <c r="BA92" s="185">
        <v>4</v>
      </c>
      <c r="BB92" s="185">
        <v>0</v>
      </c>
      <c r="BC92">
        <v>15</v>
      </c>
      <c r="BD92" s="127">
        <f t="shared" si="138"/>
        <v>4</v>
      </c>
      <c r="BE92" s="6">
        <f t="shared" si="139"/>
        <v>0</v>
      </c>
      <c r="BF92" s="6">
        <f t="shared" si="140"/>
        <v>15</v>
      </c>
      <c r="BG92" s="6">
        <f t="shared" si="141"/>
        <v>19</v>
      </c>
      <c r="BH92" s="6" t="str">
        <f t="shared" si="142"/>
        <v>F</v>
      </c>
      <c r="BI92" s="6" t="str">
        <f t="shared" si="143"/>
        <v>F</v>
      </c>
      <c r="BJ92" s="6"/>
      <c r="BK92" s="6">
        <v>89</v>
      </c>
      <c r="BL92" s="196">
        <v>14</v>
      </c>
      <c r="BM92" s="196">
        <v>7</v>
      </c>
      <c r="BN92" s="196">
        <v>14</v>
      </c>
      <c r="BO92" s="6">
        <f t="shared" si="144"/>
        <v>14</v>
      </c>
      <c r="BP92" s="6">
        <f t="shared" si="145"/>
        <v>7</v>
      </c>
      <c r="BQ92" s="6">
        <f t="shared" si="146"/>
        <v>14</v>
      </c>
      <c r="BR92" s="6">
        <f t="shared" si="147"/>
        <v>35</v>
      </c>
      <c r="BS92" s="6" t="str">
        <f t="shared" si="148"/>
        <v>F</v>
      </c>
      <c r="BT92" s="6" t="str">
        <f t="shared" si="149"/>
        <v>F</v>
      </c>
      <c r="BU92" s="104"/>
      <c r="BV92" t="str">
        <f t="shared" si="150"/>
        <v>জীববিজ্ঞান</v>
      </c>
      <c r="BW92" s="131">
        <v>1</v>
      </c>
      <c r="BX92" s="106">
        <v>89</v>
      </c>
      <c r="BY92" s="107"/>
      <c r="BZ92" s="132" t="str">
        <f t="shared" ref="BZ92:CA92" si="176">IF(BY92="","Abs.",BY92)</f>
        <v>Abs.</v>
      </c>
      <c r="CA92" s="106" t="str">
        <f t="shared" si="176"/>
        <v>Abs.</v>
      </c>
      <c r="CB92" s="106" t="str">
        <f t="shared" si="152"/>
        <v>Abs.</v>
      </c>
      <c r="CC92" s="106" t="str">
        <f t="shared" si="153"/>
        <v>Abs.</v>
      </c>
      <c r="CD92" s="106"/>
    </row>
    <row r="93" spans="1:82" customFormat="1">
      <c r="A93" s="6">
        <v>90</v>
      </c>
      <c r="B93" s="200" t="s">
        <v>209</v>
      </c>
      <c r="C93" s="6">
        <v>90</v>
      </c>
      <c r="D93" s="171">
        <v>15</v>
      </c>
      <c r="E93" s="171">
        <v>48</v>
      </c>
      <c r="F93" s="6">
        <f t="shared" si="111"/>
        <v>15</v>
      </c>
      <c r="G93" s="6">
        <f t="shared" si="112"/>
        <v>48</v>
      </c>
      <c r="H93" s="6">
        <f t="shared" si="113"/>
        <v>63</v>
      </c>
      <c r="I93" s="6" t="str">
        <f t="shared" si="114"/>
        <v>A-</v>
      </c>
      <c r="J93" s="6">
        <f t="shared" si="115"/>
        <v>3.5</v>
      </c>
      <c r="K93" s="104"/>
      <c r="L93" s="6">
        <v>90</v>
      </c>
      <c r="M93" s="172">
        <v>47</v>
      </c>
      <c r="N93" s="113">
        <f t="shared" si="116"/>
        <v>47</v>
      </c>
      <c r="O93" s="6">
        <f t="shared" si="117"/>
        <v>47</v>
      </c>
      <c r="P93" s="6" t="str">
        <f t="shared" si="118"/>
        <v>C</v>
      </c>
      <c r="Q93" s="6">
        <f t="shared" si="119"/>
        <v>2</v>
      </c>
      <c r="R93" s="117"/>
      <c r="S93" s="6">
        <v>90</v>
      </c>
      <c r="T93" s="179">
        <v>10</v>
      </c>
      <c r="U93" s="179">
        <v>26</v>
      </c>
      <c r="V93" s="199">
        <v>20</v>
      </c>
      <c r="W93" s="6">
        <f t="shared" si="120"/>
        <v>10</v>
      </c>
      <c r="X93" s="6">
        <f t="shared" si="121"/>
        <v>26</v>
      </c>
      <c r="Y93" s="6">
        <f t="shared" si="122"/>
        <v>20</v>
      </c>
      <c r="Z93" s="6">
        <f t="shared" si="123"/>
        <v>56</v>
      </c>
      <c r="AA93" s="6" t="str">
        <f t="shared" si="124"/>
        <v>B</v>
      </c>
      <c r="AB93" s="6">
        <f t="shared" si="125"/>
        <v>3</v>
      </c>
      <c r="AC93" s="6"/>
      <c r="AD93" s="6">
        <v>90</v>
      </c>
      <c r="AE93" s="172">
        <v>9</v>
      </c>
      <c r="AF93" s="172">
        <v>17</v>
      </c>
      <c r="AG93" s="172">
        <v>17</v>
      </c>
      <c r="AH93" s="6">
        <f t="shared" si="126"/>
        <v>9</v>
      </c>
      <c r="AI93" s="6">
        <f t="shared" si="127"/>
        <v>17</v>
      </c>
      <c r="AJ93" s="6">
        <f t="shared" si="128"/>
        <v>17</v>
      </c>
      <c r="AK93" s="6">
        <f t="shared" si="129"/>
        <v>43</v>
      </c>
      <c r="AL93" s="6" t="str">
        <f t="shared" si="130"/>
        <v>C</v>
      </c>
      <c r="AM93" s="6">
        <f t="shared" si="131"/>
        <v>2</v>
      </c>
      <c r="AN93" s="6"/>
      <c r="AO93" s="6">
        <v>90</v>
      </c>
      <c r="AP93" s="125">
        <v>6</v>
      </c>
      <c r="AQ93" s="125">
        <v>6</v>
      </c>
      <c r="AR93" s="125">
        <v>15</v>
      </c>
      <c r="AS93" s="6">
        <f t="shared" si="132"/>
        <v>6</v>
      </c>
      <c r="AT93" s="6">
        <f t="shared" si="133"/>
        <v>6</v>
      </c>
      <c r="AU93" s="6">
        <f t="shared" si="134"/>
        <v>15</v>
      </c>
      <c r="AV93" s="6">
        <f t="shared" si="135"/>
        <v>27</v>
      </c>
      <c r="AW93" s="6" t="str">
        <f t="shared" si="136"/>
        <v>F</v>
      </c>
      <c r="AX93" s="6" t="str">
        <f t="shared" si="137"/>
        <v>F</v>
      </c>
      <c r="AY93" s="6"/>
      <c r="AZ93" s="6">
        <v>90</v>
      </c>
      <c r="BA93" s="185">
        <v>12</v>
      </c>
      <c r="BB93" s="185">
        <v>19</v>
      </c>
      <c r="BC93">
        <v>17</v>
      </c>
      <c r="BD93" s="127">
        <f t="shared" si="138"/>
        <v>12</v>
      </c>
      <c r="BE93" s="6">
        <f t="shared" si="139"/>
        <v>19</v>
      </c>
      <c r="BF93" s="6">
        <f t="shared" si="140"/>
        <v>17</v>
      </c>
      <c r="BG93" s="6">
        <f t="shared" si="141"/>
        <v>48</v>
      </c>
      <c r="BH93" s="6" t="str">
        <f t="shared" si="142"/>
        <v>C</v>
      </c>
      <c r="BI93" s="6">
        <f t="shared" si="143"/>
        <v>2</v>
      </c>
      <c r="BJ93" s="6"/>
      <c r="BK93" s="6">
        <v>90</v>
      </c>
      <c r="BL93" s="196">
        <v>12</v>
      </c>
      <c r="BM93" s="196">
        <v>19</v>
      </c>
      <c r="BN93" s="196">
        <v>14</v>
      </c>
      <c r="BO93" s="6">
        <f t="shared" si="144"/>
        <v>12</v>
      </c>
      <c r="BP93" s="6">
        <f t="shared" si="145"/>
        <v>19</v>
      </c>
      <c r="BQ93" s="6">
        <f t="shared" si="146"/>
        <v>14</v>
      </c>
      <c r="BR93" s="6">
        <f t="shared" si="147"/>
        <v>45</v>
      </c>
      <c r="BS93" s="6" t="str">
        <f t="shared" si="148"/>
        <v>C</v>
      </c>
      <c r="BT93" s="6">
        <f t="shared" si="149"/>
        <v>2</v>
      </c>
      <c r="BU93" s="104"/>
      <c r="BV93" t="str">
        <f t="shared" si="150"/>
        <v>গণিত</v>
      </c>
      <c r="BW93" s="131">
        <v>2</v>
      </c>
      <c r="BX93" s="106">
        <v>90</v>
      </c>
      <c r="BY93" s="107"/>
      <c r="BZ93" s="132" t="str">
        <f t="shared" ref="BZ93:CA93" si="177">IF(BY93="","Abs.",BY93)</f>
        <v>Abs.</v>
      </c>
      <c r="CA93" s="106" t="str">
        <f t="shared" si="177"/>
        <v>Abs.</v>
      </c>
      <c r="CB93" s="106" t="str">
        <f t="shared" si="152"/>
        <v>Abs.</v>
      </c>
      <c r="CC93" s="106" t="str">
        <f t="shared" si="153"/>
        <v>Abs.</v>
      </c>
      <c r="CD93" s="106"/>
    </row>
    <row r="94" spans="1:82" customFormat="1">
      <c r="A94" s="6">
        <v>91</v>
      </c>
      <c r="B94" s="200" t="s">
        <v>210</v>
      </c>
      <c r="C94" s="6">
        <v>91</v>
      </c>
      <c r="D94" s="171">
        <v>14</v>
      </c>
      <c r="E94" s="171">
        <v>31</v>
      </c>
      <c r="F94" s="6">
        <f t="shared" si="111"/>
        <v>14</v>
      </c>
      <c r="G94" s="6">
        <f t="shared" si="112"/>
        <v>31</v>
      </c>
      <c r="H94" s="6">
        <f t="shared" si="113"/>
        <v>45</v>
      </c>
      <c r="I94" s="6" t="str">
        <f t="shared" si="114"/>
        <v>C</v>
      </c>
      <c r="J94" s="6">
        <f t="shared" si="115"/>
        <v>2</v>
      </c>
      <c r="K94" s="104"/>
      <c r="L94" s="6">
        <v>91</v>
      </c>
      <c r="M94" s="172">
        <v>52</v>
      </c>
      <c r="N94" s="113">
        <f t="shared" si="116"/>
        <v>52</v>
      </c>
      <c r="O94" s="6">
        <f t="shared" si="117"/>
        <v>52</v>
      </c>
      <c r="P94" s="6" t="str">
        <f t="shared" si="118"/>
        <v>B</v>
      </c>
      <c r="Q94" s="6">
        <f t="shared" si="119"/>
        <v>3</v>
      </c>
      <c r="R94" s="117"/>
      <c r="S94" s="6">
        <v>91</v>
      </c>
      <c r="T94" s="179">
        <v>10</v>
      </c>
      <c r="U94" s="179">
        <v>25</v>
      </c>
      <c r="V94" s="199">
        <v>21</v>
      </c>
      <c r="W94" s="6">
        <f t="shared" si="120"/>
        <v>10</v>
      </c>
      <c r="X94" s="6">
        <f t="shared" si="121"/>
        <v>25</v>
      </c>
      <c r="Y94" s="6">
        <f t="shared" si="122"/>
        <v>21</v>
      </c>
      <c r="Z94" s="6">
        <f t="shared" si="123"/>
        <v>56</v>
      </c>
      <c r="AA94" s="6" t="str">
        <f t="shared" si="124"/>
        <v>B</v>
      </c>
      <c r="AB94" s="6">
        <f t="shared" si="125"/>
        <v>3</v>
      </c>
      <c r="AC94" s="6"/>
      <c r="AD94" s="6">
        <v>91</v>
      </c>
      <c r="AE94" s="172">
        <v>11</v>
      </c>
      <c r="AF94" s="172">
        <v>23</v>
      </c>
      <c r="AG94" s="172">
        <v>20</v>
      </c>
      <c r="AH94" s="6">
        <f t="shared" si="126"/>
        <v>11</v>
      </c>
      <c r="AI94" s="6">
        <f t="shared" si="127"/>
        <v>23</v>
      </c>
      <c r="AJ94" s="6">
        <f t="shared" si="128"/>
        <v>20</v>
      </c>
      <c r="AK94" s="6">
        <f t="shared" si="129"/>
        <v>54</v>
      </c>
      <c r="AL94" s="6" t="str">
        <f t="shared" si="130"/>
        <v>B</v>
      </c>
      <c r="AM94" s="6">
        <f t="shared" si="131"/>
        <v>3</v>
      </c>
      <c r="AN94" s="6"/>
      <c r="AO94" s="6">
        <v>91</v>
      </c>
      <c r="AP94" s="180">
        <v>6</v>
      </c>
      <c r="AQ94" s="180">
        <v>11</v>
      </c>
      <c r="AR94" s="180">
        <v>12</v>
      </c>
      <c r="AS94" s="6">
        <f t="shared" si="132"/>
        <v>6</v>
      </c>
      <c r="AT94" s="6">
        <f t="shared" si="133"/>
        <v>11</v>
      </c>
      <c r="AU94" s="6">
        <f t="shared" si="134"/>
        <v>12</v>
      </c>
      <c r="AV94" s="6">
        <f t="shared" si="135"/>
        <v>29</v>
      </c>
      <c r="AW94" s="6" t="str">
        <f t="shared" si="136"/>
        <v>F</v>
      </c>
      <c r="AX94" s="6" t="str">
        <f t="shared" si="137"/>
        <v>F</v>
      </c>
      <c r="AY94" s="6"/>
      <c r="AZ94" s="6">
        <v>91</v>
      </c>
      <c r="BA94" s="185">
        <v>14</v>
      </c>
      <c r="BB94" s="185">
        <v>17</v>
      </c>
      <c r="BC94">
        <v>17</v>
      </c>
      <c r="BD94" s="127">
        <f t="shared" si="138"/>
        <v>14</v>
      </c>
      <c r="BE94" s="6">
        <f t="shared" si="139"/>
        <v>17</v>
      </c>
      <c r="BF94" s="6">
        <f t="shared" si="140"/>
        <v>17</v>
      </c>
      <c r="BG94" s="6">
        <f t="shared" si="141"/>
        <v>48</v>
      </c>
      <c r="BH94" s="6" t="str">
        <f t="shared" si="142"/>
        <v>C</v>
      </c>
      <c r="BI94" s="6">
        <f t="shared" si="143"/>
        <v>2</v>
      </c>
      <c r="BJ94" s="6"/>
      <c r="BK94" s="6">
        <v>91</v>
      </c>
      <c r="BL94" s="196">
        <v>11</v>
      </c>
      <c r="BM94" s="196">
        <v>13</v>
      </c>
      <c r="BN94" s="196">
        <v>14</v>
      </c>
      <c r="BO94" s="6">
        <f t="shared" si="144"/>
        <v>11</v>
      </c>
      <c r="BP94" s="6">
        <f t="shared" si="145"/>
        <v>13</v>
      </c>
      <c r="BQ94" s="6">
        <f t="shared" si="146"/>
        <v>14</v>
      </c>
      <c r="BR94" s="6">
        <f t="shared" si="147"/>
        <v>38</v>
      </c>
      <c r="BS94" s="6" t="str">
        <f t="shared" si="148"/>
        <v>F</v>
      </c>
      <c r="BT94" s="6" t="str">
        <f t="shared" si="149"/>
        <v>F</v>
      </c>
      <c r="BU94" s="104"/>
      <c r="BV94" t="str">
        <f t="shared" si="150"/>
        <v>গণিত</v>
      </c>
      <c r="BW94" s="131">
        <v>2</v>
      </c>
      <c r="BX94" s="106">
        <v>91</v>
      </c>
      <c r="BY94" s="107"/>
      <c r="BZ94" s="132" t="str">
        <f t="shared" ref="BZ94:CA94" si="178">IF(BY94="","Abs.",BY94)</f>
        <v>Abs.</v>
      </c>
      <c r="CA94" s="106" t="str">
        <f t="shared" si="178"/>
        <v>Abs.</v>
      </c>
      <c r="CB94" s="106" t="str">
        <f t="shared" si="152"/>
        <v>Abs.</v>
      </c>
      <c r="CC94" s="106" t="str">
        <f t="shared" si="153"/>
        <v>Abs.</v>
      </c>
      <c r="CD94" s="106"/>
    </row>
    <row r="95" spans="1:82" customFormat="1">
      <c r="A95" s="6">
        <v>92</v>
      </c>
      <c r="B95" s="201" t="s">
        <v>211</v>
      </c>
      <c r="C95" s="6">
        <v>92</v>
      </c>
      <c r="D95" s="171">
        <v>15</v>
      </c>
      <c r="E95" s="171">
        <v>57</v>
      </c>
      <c r="F95" s="6">
        <f t="shared" si="111"/>
        <v>15</v>
      </c>
      <c r="G95" s="6">
        <f t="shared" si="112"/>
        <v>57</v>
      </c>
      <c r="H95" s="6">
        <f t="shared" si="113"/>
        <v>72</v>
      </c>
      <c r="I95" s="6" t="str">
        <f t="shared" si="114"/>
        <v>A</v>
      </c>
      <c r="J95" s="6">
        <f t="shared" si="115"/>
        <v>4</v>
      </c>
      <c r="K95" s="104"/>
      <c r="L95" s="6">
        <v>92</v>
      </c>
      <c r="M95" s="172">
        <v>64</v>
      </c>
      <c r="N95" s="113">
        <f t="shared" si="116"/>
        <v>64</v>
      </c>
      <c r="O95" s="6">
        <f t="shared" si="117"/>
        <v>64</v>
      </c>
      <c r="P95" s="6" t="str">
        <f t="shared" si="118"/>
        <v>A-</v>
      </c>
      <c r="Q95" s="6">
        <f t="shared" si="119"/>
        <v>3.5</v>
      </c>
      <c r="R95" s="117"/>
      <c r="S95" s="6">
        <v>92</v>
      </c>
      <c r="T95" s="179">
        <v>15</v>
      </c>
      <c r="U95" s="180">
        <v>30</v>
      </c>
      <c r="V95" s="199">
        <v>22</v>
      </c>
      <c r="W95" s="6">
        <f t="shared" si="120"/>
        <v>15</v>
      </c>
      <c r="X95" s="6">
        <f t="shared" si="121"/>
        <v>30</v>
      </c>
      <c r="Y95" s="6">
        <f t="shared" si="122"/>
        <v>22</v>
      </c>
      <c r="Z95" s="6">
        <f t="shared" si="123"/>
        <v>67</v>
      </c>
      <c r="AA95" s="6" t="str">
        <f t="shared" si="124"/>
        <v>A-</v>
      </c>
      <c r="AB95" s="6">
        <f t="shared" si="125"/>
        <v>3.5</v>
      </c>
      <c r="AC95" s="6"/>
      <c r="AD95" s="6">
        <v>92</v>
      </c>
      <c r="AE95" s="172">
        <v>10</v>
      </c>
      <c r="AF95" s="172">
        <v>17</v>
      </c>
      <c r="AG95" s="172">
        <v>20</v>
      </c>
      <c r="AH95" s="6">
        <f t="shared" si="126"/>
        <v>10</v>
      </c>
      <c r="AI95" s="6">
        <f t="shared" si="127"/>
        <v>17</v>
      </c>
      <c r="AJ95" s="6">
        <f t="shared" si="128"/>
        <v>20</v>
      </c>
      <c r="AK95" s="6">
        <f t="shared" si="129"/>
        <v>47</v>
      </c>
      <c r="AL95" s="6" t="str">
        <f t="shared" si="130"/>
        <v>C</v>
      </c>
      <c r="AM95" s="6">
        <f t="shared" si="131"/>
        <v>2</v>
      </c>
      <c r="AN95" s="6"/>
      <c r="AO95" s="6">
        <v>92</v>
      </c>
      <c r="AP95" s="180">
        <v>7</v>
      </c>
      <c r="AQ95" s="180">
        <v>12</v>
      </c>
      <c r="AR95" s="180">
        <v>10</v>
      </c>
      <c r="AS95" s="6">
        <f t="shared" si="132"/>
        <v>7</v>
      </c>
      <c r="AT95" s="6">
        <f t="shared" si="133"/>
        <v>12</v>
      </c>
      <c r="AU95" s="6">
        <f t="shared" si="134"/>
        <v>10</v>
      </c>
      <c r="AV95" s="6">
        <f t="shared" si="135"/>
        <v>29</v>
      </c>
      <c r="AW95" s="6" t="str">
        <f t="shared" si="136"/>
        <v>F</v>
      </c>
      <c r="AX95" s="6" t="str">
        <f t="shared" si="137"/>
        <v>F</v>
      </c>
      <c r="AY95" s="6"/>
      <c r="AZ95" s="6">
        <v>92</v>
      </c>
      <c r="BA95" s="185">
        <v>14</v>
      </c>
      <c r="BB95" s="185">
        <v>20</v>
      </c>
      <c r="BC95">
        <v>17</v>
      </c>
      <c r="BD95" s="127">
        <f t="shared" si="138"/>
        <v>14</v>
      </c>
      <c r="BE95" s="6">
        <f t="shared" si="139"/>
        <v>20</v>
      </c>
      <c r="BF95" s="6">
        <f t="shared" si="140"/>
        <v>17</v>
      </c>
      <c r="BG95" s="6">
        <f t="shared" si="141"/>
        <v>51</v>
      </c>
      <c r="BH95" s="6" t="str">
        <f t="shared" si="142"/>
        <v>B</v>
      </c>
      <c r="BI95" s="6">
        <f t="shared" si="143"/>
        <v>3</v>
      </c>
      <c r="BJ95" s="6"/>
      <c r="BK95" s="6">
        <v>92</v>
      </c>
      <c r="BL95" s="196">
        <v>13</v>
      </c>
      <c r="BM95" s="196">
        <v>23</v>
      </c>
      <c r="BN95" s="196">
        <v>14</v>
      </c>
      <c r="BO95" s="6">
        <f t="shared" si="144"/>
        <v>13</v>
      </c>
      <c r="BP95" s="6">
        <f t="shared" si="145"/>
        <v>23</v>
      </c>
      <c r="BQ95" s="6">
        <f t="shared" si="146"/>
        <v>14</v>
      </c>
      <c r="BR95" s="6">
        <f t="shared" si="147"/>
        <v>50</v>
      </c>
      <c r="BS95" s="6" t="str">
        <f t="shared" si="148"/>
        <v>B</v>
      </c>
      <c r="BT95" s="6">
        <f t="shared" si="149"/>
        <v>3</v>
      </c>
      <c r="BU95" s="104"/>
      <c r="BV95" t="str">
        <f t="shared" si="150"/>
        <v>জীববিজ্ঞান</v>
      </c>
      <c r="BW95" s="131">
        <v>1</v>
      </c>
      <c r="BX95" s="106">
        <v>92</v>
      </c>
      <c r="BY95" s="107"/>
      <c r="BZ95" s="132" t="str">
        <f t="shared" ref="BZ95:CA95" si="179">IF(BY95="","Abs.",BY95)</f>
        <v>Abs.</v>
      </c>
      <c r="CA95" s="106" t="str">
        <f t="shared" si="179"/>
        <v>Abs.</v>
      </c>
      <c r="CB95" s="106" t="str">
        <f t="shared" si="152"/>
        <v>Abs.</v>
      </c>
      <c r="CC95" s="106" t="str">
        <f t="shared" si="153"/>
        <v>Abs.</v>
      </c>
      <c r="CD95" s="106"/>
    </row>
    <row r="96" spans="1:82" customFormat="1">
      <c r="A96" s="6">
        <v>93</v>
      </c>
      <c r="B96" s="213" t="s">
        <v>222</v>
      </c>
      <c r="C96" s="6">
        <v>93</v>
      </c>
      <c r="D96" s="171">
        <v>13</v>
      </c>
      <c r="E96" s="171">
        <v>42</v>
      </c>
      <c r="F96" s="6">
        <f t="shared" si="111"/>
        <v>13</v>
      </c>
      <c r="G96" s="6">
        <f t="shared" si="112"/>
        <v>42</v>
      </c>
      <c r="H96" s="6">
        <f t="shared" si="113"/>
        <v>55</v>
      </c>
      <c r="I96" s="6" t="str">
        <f t="shared" si="114"/>
        <v>B</v>
      </c>
      <c r="J96" s="6">
        <f t="shared" si="115"/>
        <v>3</v>
      </c>
      <c r="K96" s="104"/>
      <c r="L96" s="6">
        <v>93</v>
      </c>
      <c r="M96" s="172">
        <v>47</v>
      </c>
      <c r="N96" s="113">
        <f t="shared" si="116"/>
        <v>47</v>
      </c>
      <c r="O96" s="6">
        <f t="shared" si="117"/>
        <v>47</v>
      </c>
      <c r="P96" s="6" t="str">
        <f t="shared" si="118"/>
        <v>C</v>
      </c>
      <c r="Q96" s="6">
        <f t="shared" si="119"/>
        <v>2</v>
      </c>
      <c r="R96" s="117"/>
      <c r="S96" s="6">
        <v>93</v>
      </c>
      <c r="T96" s="179">
        <v>14</v>
      </c>
      <c r="U96" s="180">
        <v>8</v>
      </c>
      <c r="V96" s="199">
        <v>20</v>
      </c>
      <c r="W96" s="6">
        <f t="shared" si="120"/>
        <v>14</v>
      </c>
      <c r="X96" s="6">
        <f t="shared" si="121"/>
        <v>8</v>
      </c>
      <c r="Y96" s="6">
        <f t="shared" si="122"/>
        <v>20</v>
      </c>
      <c r="Z96" s="6">
        <f t="shared" si="123"/>
        <v>42</v>
      </c>
      <c r="AA96" s="6" t="str">
        <f t="shared" si="124"/>
        <v>F</v>
      </c>
      <c r="AB96" s="6" t="str">
        <f t="shared" si="125"/>
        <v>F</v>
      </c>
      <c r="AC96" s="6"/>
      <c r="AD96" s="6">
        <v>93</v>
      </c>
      <c r="AE96" s="172">
        <v>8</v>
      </c>
      <c r="AF96" s="172">
        <v>6</v>
      </c>
      <c r="AG96" s="172">
        <v>20</v>
      </c>
      <c r="AH96" s="6">
        <f t="shared" si="126"/>
        <v>8</v>
      </c>
      <c r="AI96" s="6">
        <f t="shared" si="127"/>
        <v>6</v>
      </c>
      <c r="AJ96" s="6">
        <f t="shared" si="128"/>
        <v>20</v>
      </c>
      <c r="AK96" s="6">
        <f t="shared" si="129"/>
        <v>34</v>
      </c>
      <c r="AL96" s="6" t="str">
        <f t="shared" si="130"/>
        <v>F</v>
      </c>
      <c r="AM96" s="6" t="str">
        <f t="shared" si="131"/>
        <v>F</v>
      </c>
      <c r="AN96" s="6"/>
      <c r="AO96" s="6">
        <v>93</v>
      </c>
      <c r="AP96" s="180">
        <v>6</v>
      </c>
      <c r="AQ96" s="180">
        <v>7</v>
      </c>
      <c r="AR96" s="180">
        <v>15</v>
      </c>
      <c r="AS96" s="6">
        <f t="shared" si="132"/>
        <v>6</v>
      </c>
      <c r="AT96" s="6">
        <f t="shared" si="133"/>
        <v>7</v>
      </c>
      <c r="AU96" s="6">
        <f t="shared" si="134"/>
        <v>15</v>
      </c>
      <c r="AV96" s="6">
        <f t="shared" si="135"/>
        <v>28</v>
      </c>
      <c r="AW96" s="6" t="str">
        <f t="shared" si="136"/>
        <v>F</v>
      </c>
      <c r="AX96" s="6" t="str">
        <f t="shared" si="137"/>
        <v>F</v>
      </c>
      <c r="AY96" s="6"/>
      <c r="AZ96" s="6">
        <v>93</v>
      </c>
      <c r="BA96" s="185">
        <v>8</v>
      </c>
      <c r="BB96" s="185">
        <v>5</v>
      </c>
      <c r="BC96">
        <v>15</v>
      </c>
      <c r="BD96" s="127">
        <f t="shared" si="138"/>
        <v>8</v>
      </c>
      <c r="BE96" s="6">
        <f t="shared" si="139"/>
        <v>5</v>
      </c>
      <c r="BF96" s="6">
        <f t="shared" si="140"/>
        <v>15</v>
      </c>
      <c r="BG96" s="6">
        <f t="shared" si="141"/>
        <v>28</v>
      </c>
      <c r="BH96" s="6" t="str">
        <f t="shared" si="142"/>
        <v>F</v>
      </c>
      <c r="BI96" s="6" t="str">
        <f t="shared" si="143"/>
        <v>F</v>
      </c>
      <c r="BJ96" s="6"/>
      <c r="BK96" s="6">
        <v>93</v>
      </c>
      <c r="BL96" s="196">
        <v>11</v>
      </c>
      <c r="BM96" s="196">
        <v>17</v>
      </c>
      <c r="BN96" s="196">
        <v>15</v>
      </c>
      <c r="BO96" s="6">
        <f t="shared" si="144"/>
        <v>11</v>
      </c>
      <c r="BP96" s="6">
        <f t="shared" si="145"/>
        <v>17</v>
      </c>
      <c r="BQ96" s="6">
        <f t="shared" si="146"/>
        <v>15</v>
      </c>
      <c r="BR96" s="6">
        <f t="shared" si="147"/>
        <v>43</v>
      </c>
      <c r="BS96" s="6" t="str">
        <f t="shared" si="148"/>
        <v>C</v>
      </c>
      <c r="BT96" s="6">
        <f t="shared" si="149"/>
        <v>2</v>
      </c>
      <c r="BU96" s="104"/>
      <c r="BV96" t="str">
        <f t="shared" si="150"/>
        <v>গণিত</v>
      </c>
      <c r="BW96" s="131">
        <v>2</v>
      </c>
      <c r="BX96" s="106">
        <v>93</v>
      </c>
      <c r="BY96" s="107"/>
      <c r="BZ96" s="132" t="str">
        <f t="shared" ref="BZ96:CA96" si="180">IF(BY96="","Abs.",BY96)</f>
        <v>Abs.</v>
      </c>
      <c r="CA96" s="106" t="str">
        <f t="shared" si="180"/>
        <v>Abs.</v>
      </c>
      <c r="CB96" s="106" t="str">
        <f t="shared" si="152"/>
        <v>Abs.</v>
      </c>
      <c r="CC96" s="106" t="str">
        <f t="shared" si="153"/>
        <v>Abs.</v>
      </c>
      <c r="CD96" s="106"/>
    </row>
    <row r="97" spans="1:82" customFormat="1">
      <c r="A97" s="6">
        <v>94</v>
      </c>
      <c r="B97" s="214" t="s">
        <v>223</v>
      </c>
      <c r="C97" s="6">
        <v>94</v>
      </c>
      <c r="D97" s="171">
        <v>10</v>
      </c>
      <c r="E97" s="171">
        <v>33</v>
      </c>
      <c r="F97" s="6">
        <f t="shared" si="111"/>
        <v>10</v>
      </c>
      <c r="G97" s="6">
        <f t="shared" si="112"/>
        <v>33</v>
      </c>
      <c r="H97" s="6">
        <f t="shared" si="113"/>
        <v>43</v>
      </c>
      <c r="I97" s="6" t="str">
        <f t="shared" si="114"/>
        <v>C</v>
      </c>
      <c r="J97" s="6">
        <f t="shared" si="115"/>
        <v>2</v>
      </c>
      <c r="K97" s="104"/>
      <c r="L97" s="6">
        <v>94</v>
      </c>
      <c r="M97" s="172">
        <v>43</v>
      </c>
      <c r="N97" s="113">
        <f t="shared" si="116"/>
        <v>43</v>
      </c>
      <c r="O97" s="6">
        <f t="shared" si="117"/>
        <v>43</v>
      </c>
      <c r="P97" s="6" t="str">
        <f t="shared" si="118"/>
        <v>C</v>
      </c>
      <c r="Q97" s="6">
        <f t="shared" si="119"/>
        <v>2</v>
      </c>
      <c r="R97" s="117"/>
      <c r="S97" s="6">
        <v>94</v>
      </c>
      <c r="T97" s="179">
        <v>2</v>
      </c>
      <c r="U97" s="179">
        <v>0</v>
      </c>
      <c r="V97" s="199">
        <v>21</v>
      </c>
      <c r="W97" s="6">
        <f t="shared" si="120"/>
        <v>2</v>
      </c>
      <c r="X97" s="6">
        <f t="shared" si="121"/>
        <v>0</v>
      </c>
      <c r="Y97" s="6">
        <f t="shared" si="122"/>
        <v>21</v>
      </c>
      <c r="Z97" s="6">
        <f t="shared" si="123"/>
        <v>23</v>
      </c>
      <c r="AA97" s="6" t="str">
        <f t="shared" si="124"/>
        <v>F</v>
      </c>
      <c r="AB97" s="6" t="str">
        <f t="shared" si="125"/>
        <v>F</v>
      </c>
      <c r="AC97" s="6"/>
      <c r="AD97" s="6">
        <v>94</v>
      </c>
      <c r="AE97" s="172">
        <v>5</v>
      </c>
      <c r="AF97" s="172">
        <v>1</v>
      </c>
      <c r="AG97" s="172">
        <v>17</v>
      </c>
      <c r="AH97" s="6">
        <f t="shared" si="126"/>
        <v>5</v>
      </c>
      <c r="AI97" s="6">
        <f t="shared" si="127"/>
        <v>1</v>
      </c>
      <c r="AJ97" s="6">
        <f t="shared" si="128"/>
        <v>17</v>
      </c>
      <c r="AK97" s="6">
        <f t="shared" si="129"/>
        <v>23</v>
      </c>
      <c r="AL97" s="6" t="str">
        <f t="shared" si="130"/>
        <v>F</v>
      </c>
      <c r="AM97" s="6" t="str">
        <f t="shared" si="131"/>
        <v>F</v>
      </c>
      <c r="AN97" s="6"/>
      <c r="AO97" s="6">
        <v>94</v>
      </c>
      <c r="AP97" s="125">
        <v>8</v>
      </c>
      <c r="AQ97" s="125">
        <v>7</v>
      </c>
      <c r="AR97" s="125">
        <v>14</v>
      </c>
      <c r="AS97" s="6">
        <f t="shared" si="132"/>
        <v>8</v>
      </c>
      <c r="AT97" s="6">
        <f t="shared" si="133"/>
        <v>7</v>
      </c>
      <c r="AU97" s="6">
        <f t="shared" si="134"/>
        <v>14</v>
      </c>
      <c r="AV97" s="6">
        <f t="shared" si="135"/>
        <v>29</v>
      </c>
      <c r="AW97" s="6" t="str">
        <f t="shared" si="136"/>
        <v>F</v>
      </c>
      <c r="AX97" s="6" t="str">
        <f t="shared" si="137"/>
        <v>F</v>
      </c>
      <c r="AY97" s="6"/>
      <c r="AZ97" s="6">
        <v>94</v>
      </c>
      <c r="BA97" s="185">
        <v>6</v>
      </c>
      <c r="BB97" s="185">
        <v>0</v>
      </c>
      <c r="BC97">
        <v>15</v>
      </c>
      <c r="BD97" s="127">
        <f t="shared" si="138"/>
        <v>6</v>
      </c>
      <c r="BE97" s="6">
        <f t="shared" si="139"/>
        <v>0</v>
      </c>
      <c r="BF97" s="6">
        <f t="shared" si="140"/>
        <v>15</v>
      </c>
      <c r="BG97" s="6">
        <f t="shared" si="141"/>
        <v>21</v>
      </c>
      <c r="BH97" s="6" t="str">
        <f t="shared" si="142"/>
        <v>F</v>
      </c>
      <c r="BI97" s="6" t="str">
        <f t="shared" si="143"/>
        <v>F</v>
      </c>
      <c r="BJ97" s="6"/>
      <c r="BK97" s="6">
        <v>94</v>
      </c>
      <c r="BL97" s="196">
        <v>13</v>
      </c>
      <c r="BM97" s="196">
        <v>10</v>
      </c>
      <c r="BN97" s="196">
        <v>14</v>
      </c>
      <c r="BO97" s="6">
        <f t="shared" si="144"/>
        <v>13</v>
      </c>
      <c r="BP97" s="6">
        <f t="shared" si="145"/>
        <v>10</v>
      </c>
      <c r="BQ97" s="6">
        <f t="shared" si="146"/>
        <v>14</v>
      </c>
      <c r="BR97" s="6">
        <f t="shared" si="147"/>
        <v>37</v>
      </c>
      <c r="BS97" s="6" t="str">
        <f t="shared" si="148"/>
        <v>F</v>
      </c>
      <c r="BT97" s="6" t="str">
        <f t="shared" si="149"/>
        <v>F</v>
      </c>
      <c r="BU97" s="104"/>
      <c r="BV97" t="str">
        <f t="shared" si="150"/>
        <v>গণিত</v>
      </c>
      <c r="BW97" s="131">
        <v>2</v>
      </c>
      <c r="BX97" s="106">
        <v>94</v>
      </c>
      <c r="BY97" s="107"/>
      <c r="BZ97" s="132" t="str">
        <f t="shared" ref="BZ97:CA97" si="181">IF(BY97="","Abs.",BY97)</f>
        <v>Abs.</v>
      </c>
      <c r="CA97" s="106" t="str">
        <f t="shared" si="181"/>
        <v>Abs.</v>
      </c>
      <c r="CB97" s="106" t="str">
        <f t="shared" si="152"/>
        <v>Abs.</v>
      </c>
      <c r="CC97" s="106" t="str">
        <f t="shared" si="153"/>
        <v>Abs.</v>
      </c>
      <c r="CD97" s="106"/>
    </row>
    <row r="98" spans="1:82" customFormat="1">
      <c r="A98" s="6">
        <v>95</v>
      </c>
      <c r="B98" s="214" t="s">
        <v>224</v>
      </c>
      <c r="C98" s="6">
        <v>95</v>
      </c>
      <c r="D98" s="171"/>
      <c r="E98" s="171"/>
      <c r="F98" s="6" t="str">
        <f t="shared" si="111"/>
        <v>Abs.</v>
      </c>
      <c r="G98" s="6" t="str">
        <f t="shared" si="112"/>
        <v>Abs.</v>
      </c>
      <c r="H98" s="6" t="str">
        <f t="shared" si="113"/>
        <v>Abs.</v>
      </c>
      <c r="I98" s="6" t="str">
        <f t="shared" si="114"/>
        <v>Abs.</v>
      </c>
      <c r="J98" s="6" t="str">
        <f t="shared" si="115"/>
        <v>Abs.</v>
      </c>
      <c r="K98" s="104"/>
      <c r="L98" s="6">
        <v>95</v>
      </c>
      <c r="M98" s="172"/>
      <c r="N98" s="113" t="str">
        <f t="shared" si="116"/>
        <v>Abs.</v>
      </c>
      <c r="O98" s="6" t="str">
        <f t="shared" si="117"/>
        <v>Abs.</v>
      </c>
      <c r="P98" s="6" t="str">
        <f t="shared" si="118"/>
        <v>Abs.</v>
      </c>
      <c r="Q98" s="6" t="str">
        <f t="shared" si="119"/>
        <v>Abs.</v>
      </c>
      <c r="R98" s="117"/>
      <c r="S98" s="6">
        <v>95</v>
      </c>
      <c r="T98" s="181"/>
      <c r="U98" s="125"/>
      <c r="V98" s="198"/>
      <c r="W98" s="197"/>
      <c r="X98" s="196"/>
      <c r="Y98" s="196"/>
      <c r="Z98" s="196"/>
      <c r="AA98" s="197"/>
      <c r="AB98" s="196"/>
      <c r="AC98" s="196"/>
      <c r="AD98" s="6">
        <v>95</v>
      </c>
      <c r="AE98" s="172"/>
      <c r="AF98" s="172"/>
      <c r="AG98" s="172"/>
      <c r="AH98" s="6"/>
      <c r="AI98" s="6"/>
      <c r="AJ98" s="6"/>
      <c r="AK98" s="6"/>
      <c r="AL98" s="120"/>
      <c r="AM98" s="119"/>
      <c r="AN98" s="6"/>
      <c r="AO98" s="6">
        <v>95</v>
      </c>
      <c r="AP98" s="183"/>
      <c r="AQ98" s="183"/>
      <c r="AR98" s="183"/>
      <c r="AS98" s="6" t="str">
        <f t="shared" si="132"/>
        <v>Abs.</v>
      </c>
      <c r="AT98" s="6" t="str">
        <f t="shared" si="133"/>
        <v>Abs.</v>
      </c>
      <c r="AU98" s="6" t="str">
        <f t="shared" si="134"/>
        <v>Abs.</v>
      </c>
      <c r="AV98" s="6" t="str">
        <f t="shared" si="135"/>
        <v>Abs.</v>
      </c>
      <c r="AW98" s="6" t="str">
        <f t="shared" si="136"/>
        <v>Abs.</v>
      </c>
      <c r="AX98" s="6" t="str">
        <f t="shared" si="137"/>
        <v>Abs.</v>
      </c>
      <c r="AY98" s="6"/>
      <c r="AZ98" s="6">
        <v>95</v>
      </c>
      <c r="BA98" s="186"/>
      <c r="BB98" s="186"/>
      <c r="BC98" s="187"/>
      <c r="BD98" s="197"/>
      <c r="BE98" s="196"/>
      <c r="BF98" s="196"/>
      <c r="BG98" s="196"/>
      <c r="BH98" s="197"/>
      <c r="BI98" s="196"/>
      <c r="BJ98" s="196"/>
      <c r="BK98" s="6">
        <v>95</v>
      </c>
      <c r="BL98" s="196"/>
      <c r="BM98" s="196"/>
      <c r="BN98" s="196"/>
      <c r="BO98" s="6" t="str">
        <f t="shared" si="144"/>
        <v>Abs.</v>
      </c>
      <c r="BP98" s="6" t="str">
        <f t="shared" si="145"/>
        <v>Abs.</v>
      </c>
      <c r="BQ98" s="6" t="str">
        <f t="shared" si="146"/>
        <v>Abs.</v>
      </c>
      <c r="BR98" s="6" t="str">
        <f t="shared" si="147"/>
        <v>Abs.</v>
      </c>
      <c r="BS98" s="6" t="str">
        <f t="shared" si="148"/>
        <v>Abs.</v>
      </c>
      <c r="BT98" s="6" t="str">
        <f t="shared" si="149"/>
        <v>Abs.</v>
      </c>
      <c r="BU98" s="104"/>
      <c r="BV98" t="str">
        <f t="shared" si="150"/>
        <v>গণিত</v>
      </c>
      <c r="BW98" s="131">
        <v>2</v>
      </c>
      <c r="BX98" s="106">
        <v>95</v>
      </c>
      <c r="BY98" s="107"/>
      <c r="BZ98" s="132" t="str">
        <f t="shared" ref="BZ98:CA98" si="182">IF(BY98="","Abs.",BY98)</f>
        <v>Abs.</v>
      </c>
      <c r="CA98" s="106" t="str">
        <f t="shared" si="182"/>
        <v>Abs.</v>
      </c>
      <c r="CB98" s="106" t="str">
        <f t="shared" si="152"/>
        <v>Abs.</v>
      </c>
      <c r="CC98" s="106" t="str">
        <f t="shared" si="153"/>
        <v>Abs.</v>
      </c>
      <c r="CD98" s="106"/>
    </row>
    <row r="99" spans="1:82" customFormat="1" ht="15.75">
      <c r="A99" s="6"/>
      <c r="B99" s="6"/>
      <c r="C99" s="6"/>
      <c r="D99" s="112"/>
      <c r="E99" s="112"/>
      <c r="F99" s="197"/>
      <c r="G99" s="197"/>
      <c r="H99" s="197"/>
      <c r="I99" s="197"/>
      <c r="J99" s="197"/>
      <c r="K99" s="104"/>
      <c r="L99" s="6"/>
      <c r="N99" s="113"/>
      <c r="O99" s="197"/>
      <c r="P99" s="197"/>
      <c r="Q99" s="197"/>
      <c r="R99" s="117"/>
      <c r="S99" s="6"/>
      <c r="T99" s="5"/>
      <c r="U99" s="5"/>
      <c r="V99" s="5"/>
      <c r="W99" s="197"/>
      <c r="X99" s="196"/>
      <c r="Y99" s="196"/>
      <c r="Z99" s="196"/>
      <c r="AA99" s="197"/>
      <c r="AB99" s="196"/>
      <c r="AC99" s="196"/>
      <c r="AD99" s="6"/>
      <c r="AE99" s="120"/>
      <c r="AF99" s="119"/>
      <c r="AG99" s="120"/>
      <c r="AH99" s="6"/>
      <c r="AI99" s="6"/>
      <c r="AJ99" s="6"/>
      <c r="AK99" s="6"/>
      <c r="AL99" s="120"/>
      <c r="AM99" s="119"/>
      <c r="AN99" s="6"/>
      <c r="AO99" s="6"/>
      <c r="AP99" s="124"/>
      <c r="AQ99" s="124"/>
      <c r="AR99" s="124"/>
      <c r="AS99" s="197"/>
      <c r="AT99" s="197"/>
      <c r="AU99" s="197"/>
      <c r="AV99" s="197"/>
      <c r="AW99" s="197"/>
      <c r="AX99" s="197"/>
      <c r="AY99" s="6"/>
      <c r="AZ99" s="6"/>
      <c r="BA99" s="126"/>
      <c r="BB99" s="126"/>
      <c r="BC99" s="126"/>
      <c r="BD99" s="197"/>
      <c r="BE99" s="196"/>
      <c r="BF99" s="196"/>
      <c r="BG99" s="196"/>
      <c r="BH99" s="197"/>
      <c r="BI99" s="196"/>
      <c r="BJ99" s="196"/>
      <c r="BK99" s="6"/>
      <c r="BL99" s="128"/>
      <c r="BM99" s="128"/>
      <c r="BN99" s="128"/>
      <c r="BO99" s="197"/>
      <c r="BP99" s="196"/>
      <c r="BQ99" s="196"/>
      <c r="BR99" s="197"/>
      <c r="BS99" s="196"/>
      <c r="BT99" s="196"/>
      <c r="BU99" s="196"/>
      <c r="BV99" s="197"/>
      <c r="BW99" s="196"/>
      <c r="BX99" s="196"/>
      <c r="BY99" s="107"/>
      <c r="BZ99" s="132" t="str">
        <f t="shared" ref="BZ99:CA99" si="183">IF(BY99="","Abs.",BY99)</f>
        <v>Abs.</v>
      </c>
      <c r="CA99" s="106" t="str">
        <f t="shared" si="183"/>
        <v>Abs.</v>
      </c>
      <c r="CB99" s="106" t="str">
        <f t="shared" si="152"/>
        <v>Abs.</v>
      </c>
      <c r="CC99" s="106" t="str">
        <f t="shared" si="153"/>
        <v>Abs.</v>
      </c>
      <c r="CD99" s="106"/>
    </row>
    <row r="100" spans="1:82" customFormat="1" ht="15.75">
      <c r="A100" s="6"/>
      <c r="B100" s="6"/>
      <c r="C100" s="6"/>
      <c r="D100" s="112"/>
      <c r="E100" s="112"/>
      <c r="F100" s="197"/>
      <c r="G100" s="197"/>
      <c r="H100" s="197"/>
      <c r="I100" s="197"/>
      <c r="J100" s="197"/>
      <c r="K100" s="104"/>
      <c r="L100" s="6"/>
      <c r="N100" s="113"/>
      <c r="O100" s="197"/>
      <c r="P100" s="197"/>
      <c r="Q100" s="197"/>
      <c r="R100" s="117"/>
      <c r="S100" s="6"/>
      <c r="T100" s="5"/>
      <c r="U100" s="5"/>
      <c r="V100" s="5"/>
      <c r="W100" s="197"/>
      <c r="X100" s="196"/>
      <c r="Y100" s="196"/>
      <c r="Z100" s="196"/>
      <c r="AA100" s="197"/>
      <c r="AB100" s="196"/>
      <c r="AC100" s="196"/>
      <c r="AD100" s="6"/>
      <c r="AE100" s="120"/>
      <c r="AF100" s="119"/>
      <c r="AG100" s="120"/>
      <c r="AH100" s="6"/>
      <c r="AI100" s="6"/>
      <c r="AJ100" s="6"/>
      <c r="AK100" s="6"/>
      <c r="AL100" s="118"/>
      <c r="AM100" s="118"/>
      <c r="AN100" s="6"/>
      <c r="AO100" s="6"/>
      <c r="AP100" s="124"/>
      <c r="AQ100" s="124"/>
      <c r="AR100" s="124"/>
      <c r="AS100" s="197"/>
      <c r="AT100" s="197"/>
      <c r="AU100" s="197"/>
      <c r="AV100" s="197"/>
      <c r="AW100" s="197"/>
      <c r="AX100" s="197"/>
      <c r="AY100" s="6"/>
      <c r="AZ100" s="6"/>
      <c r="BA100" s="126"/>
      <c r="BB100" s="126"/>
      <c r="BC100" s="126"/>
      <c r="BD100" s="197"/>
      <c r="BE100" s="196"/>
      <c r="BF100" s="196"/>
      <c r="BG100" s="196"/>
      <c r="BH100" s="197"/>
      <c r="BI100" s="196"/>
      <c r="BJ100" s="196"/>
      <c r="BK100" s="6"/>
      <c r="BL100" s="128"/>
      <c r="BM100" s="128"/>
      <c r="BN100" s="128"/>
      <c r="BO100" s="197"/>
      <c r="BP100" s="196"/>
      <c r="BQ100" s="196"/>
      <c r="BR100" s="197"/>
      <c r="BS100" s="196"/>
      <c r="BT100" s="196"/>
      <c r="BU100" s="196"/>
      <c r="BV100" s="197"/>
      <c r="BW100" s="196"/>
      <c r="BX100" s="196"/>
      <c r="BY100" s="107"/>
      <c r="BZ100" s="132" t="str">
        <f t="shared" ref="BZ100:CA100" si="184">IF(BY100="","Abs.",BY100)</f>
        <v>Abs.</v>
      </c>
      <c r="CA100" s="106" t="str">
        <f t="shared" si="184"/>
        <v>Abs.</v>
      </c>
      <c r="CB100" s="106" t="str">
        <f t="shared" si="152"/>
        <v>Abs.</v>
      </c>
      <c r="CC100" s="106" t="str">
        <f t="shared" si="153"/>
        <v>Abs.</v>
      </c>
      <c r="CD100" s="106"/>
    </row>
    <row r="101" spans="1:82" customFormat="1">
      <c r="A101" s="6"/>
      <c r="B101" s="6"/>
      <c r="C101" s="6"/>
      <c r="D101" s="135"/>
      <c r="E101" s="135"/>
      <c r="F101" s="197"/>
      <c r="G101" s="197"/>
      <c r="H101" s="197"/>
      <c r="I101" s="197"/>
      <c r="J101" s="197"/>
      <c r="K101" s="104"/>
      <c r="L101" s="6"/>
      <c r="N101" s="113"/>
      <c r="O101" s="197"/>
      <c r="P101" s="197"/>
      <c r="Q101" s="197"/>
      <c r="R101" s="117"/>
      <c r="S101" s="6"/>
      <c r="T101" s="137"/>
      <c r="U101" s="127"/>
      <c r="V101" s="127"/>
      <c r="W101" s="197"/>
      <c r="X101" s="112"/>
      <c r="Y101" s="112"/>
      <c r="Z101" s="112"/>
      <c r="AA101" s="197"/>
      <c r="AB101" s="197"/>
      <c r="AC101" s="197"/>
      <c r="AD101" s="6"/>
      <c r="AE101" s="118"/>
      <c r="AF101" s="118"/>
      <c r="AG101" s="118"/>
      <c r="AH101" s="6"/>
      <c r="AI101" s="6"/>
      <c r="AJ101" s="6"/>
      <c r="AK101" s="6"/>
      <c r="AL101" s="118"/>
      <c r="AM101" s="118"/>
      <c r="AN101" s="6"/>
      <c r="AO101" s="6"/>
      <c r="AR101" s="139"/>
      <c r="AS101" s="197"/>
      <c r="AT101" s="197"/>
      <c r="AU101" s="197"/>
      <c r="AV101" s="197"/>
      <c r="AW101" s="197"/>
      <c r="AX101" s="197"/>
      <c r="AY101" s="6"/>
      <c r="AZ101" s="6"/>
      <c r="BD101" s="197"/>
      <c r="BE101" s="112"/>
      <c r="BF101" s="112"/>
      <c r="BG101" s="112"/>
      <c r="BH101" s="197"/>
      <c r="BI101" s="197"/>
      <c r="BJ101" s="197"/>
      <c r="BK101" s="6"/>
      <c r="BL101" s="128"/>
      <c r="BM101" s="128"/>
      <c r="BN101" s="128"/>
      <c r="BO101" s="197"/>
      <c r="BP101" s="196"/>
      <c r="BQ101" s="196"/>
      <c r="BR101" s="197"/>
      <c r="BS101" s="196"/>
      <c r="BT101" s="196"/>
      <c r="BU101" s="196"/>
      <c r="BV101" s="197"/>
      <c r="BW101" s="196"/>
      <c r="BX101" s="196"/>
      <c r="BY101" s="107"/>
      <c r="BZ101" s="132" t="str">
        <f t="shared" ref="BZ101:CA101" si="185">IF(BY101="","Abs.",BY101)</f>
        <v>Abs.</v>
      </c>
      <c r="CA101" s="106" t="str">
        <f t="shared" si="185"/>
        <v>Abs.</v>
      </c>
      <c r="CB101" s="106" t="str">
        <f t="shared" si="152"/>
        <v>Abs.</v>
      </c>
      <c r="CC101" s="106" t="str">
        <f t="shared" si="153"/>
        <v>Abs.</v>
      </c>
      <c r="CD101" s="106"/>
    </row>
    <row r="102" spans="1:82" customFormat="1">
      <c r="A102" s="6"/>
      <c r="B102" s="6"/>
      <c r="C102" s="6"/>
      <c r="D102" s="135"/>
      <c r="E102" s="135"/>
      <c r="F102" s="197"/>
      <c r="G102" s="197"/>
      <c r="H102" s="197"/>
      <c r="I102" s="197"/>
      <c r="J102" s="197"/>
      <c r="K102" s="104"/>
      <c r="L102" s="6"/>
      <c r="M102" s="5"/>
      <c r="N102" s="113"/>
      <c r="O102" s="197"/>
      <c r="P102" s="197"/>
      <c r="Q102" s="197"/>
      <c r="R102" s="117"/>
      <c r="S102" s="6"/>
      <c r="T102" s="138"/>
      <c r="U102" s="127"/>
      <c r="V102" s="127"/>
      <c r="W102" s="6"/>
      <c r="X102" s="6"/>
      <c r="Y102" s="6"/>
      <c r="Z102" s="6"/>
      <c r="AA102" s="6"/>
      <c r="AB102" s="6"/>
      <c r="AC102" s="6"/>
      <c r="AD102" s="6"/>
      <c r="AE102" s="118"/>
      <c r="AF102" s="118"/>
      <c r="AG102" s="118"/>
      <c r="AH102" s="6"/>
      <c r="AI102" s="6"/>
      <c r="AJ102" s="6"/>
      <c r="AK102" s="6"/>
      <c r="AL102" s="6"/>
      <c r="AM102" s="6"/>
      <c r="AN102" s="6"/>
      <c r="AO102" s="6"/>
      <c r="AP102" s="112"/>
      <c r="AQ102" s="112"/>
      <c r="AR102" s="140"/>
      <c r="AS102" s="6"/>
      <c r="AT102" s="6"/>
      <c r="AU102" s="6"/>
      <c r="AV102" s="6"/>
      <c r="AW102" s="6"/>
      <c r="AX102" s="6"/>
      <c r="AY102" s="6"/>
      <c r="AZ102" s="6"/>
      <c r="BA102" s="128"/>
      <c r="BB102" s="128"/>
      <c r="BC102" s="141"/>
      <c r="BD102" s="6"/>
      <c r="BE102" s="6"/>
      <c r="BF102" s="6"/>
      <c r="BG102" s="6"/>
      <c r="BH102" s="6"/>
      <c r="BI102" s="6"/>
      <c r="BJ102" s="6"/>
      <c r="BK102" s="6"/>
      <c r="BL102" s="112"/>
      <c r="BM102" s="112"/>
      <c r="BN102" s="112"/>
      <c r="BO102" s="6"/>
      <c r="BP102" s="6"/>
      <c r="BQ102" s="6"/>
      <c r="BR102" s="197"/>
      <c r="BS102" s="112"/>
      <c r="BT102" s="112"/>
      <c r="BU102" s="112"/>
      <c r="BV102" s="197"/>
      <c r="BW102" s="197"/>
      <c r="BX102" s="197"/>
      <c r="BY102" s="107"/>
      <c r="BZ102" s="132" t="str">
        <f t="shared" ref="BZ102:CA102" si="186">IF(BY102="","Abs.",BY102)</f>
        <v>Abs.</v>
      </c>
      <c r="CA102" s="106" t="str">
        <f t="shared" si="186"/>
        <v>Abs.</v>
      </c>
      <c r="CB102" s="106" t="str">
        <f t="shared" si="152"/>
        <v>Abs.</v>
      </c>
      <c r="CC102" s="106" t="str">
        <f t="shared" si="153"/>
        <v>Abs.</v>
      </c>
      <c r="CD102" s="106"/>
    </row>
    <row r="103" spans="1:82" customFormat="1">
      <c r="A103" s="6"/>
      <c r="B103" s="6"/>
      <c r="C103" s="6"/>
      <c r="D103" s="135"/>
      <c r="E103" s="135"/>
      <c r="F103" s="6"/>
      <c r="G103" s="6"/>
      <c r="H103" s="6"/>
      <c r="I103" s="6"/>
      <c r="J103" s="6"/>
      <c r="K103" s="104"/>
      <c r="L103" s="6"/>
      <c r="M103" s="5"/>
      <c r="N103" s="113"/>
      <c r="O103" s="6"/>
      <c r="P103" s="6"/>
      <c r="Q103" s="6"/>
      <c r="R103" s="117"/>
      <c r="S103" s="6"/>
      <c r="T103" s="138"/>
      <c r="U103" s="127"/>
      <c r="V103" s="127"/>
      <c r="W103" s="6"/>
      <c r="X103" s="6"/>
      <c r="Y103" s="6"/>
      <c r="Z103" s="6"/>
      <c r="AA103" s="6"/>
      <c r="AB103" s="6"/>
      <c r="AC103" s="6"/>
      <c r="AD103" s="6"/>
      <c r="AE103" s="118"/>
      <c r="AF103" s="118"/>
      <c r="AG103" s="118"/>
      <c r="AH103" s="6"/>
      <c r="AI103" s="6"/>
      <c r="AJ103" s="6"/>
      <c r="AK103" s="6"/>
      <c r="AL103" s="6"/>
      <c r="AM103" s="6"/>
      <c r="AN103" s="6"/>
      <c r="AO103" s="6"/>
      <c r="AP103" s="112"/>
      <c r="AQ103" s="112"/>
      <c r="AR103" s="141"/>
      <c r="AS103" s="6"/>
      <c r="AT103" s="6"/>
      <c r="AU103" s="6"/>
      <c r="AV103" s="6"/>
      <c r="AW103" s="6"/>
      <c r="AX103" s="6"/>
      <c r="AY103" s="6"/>
      <c r="AZ103" s="6"/>
      <c r="BA103" s="128"/>
      <c r="BB103" s="128"/>
      <c r="BC103" s="141"/>
      <c r="BD103" s="6"/>
      <c r="BE103" s="6"/>
      <c r="BF103" s="6"/>
      <c r="BG103" s="6"/>
      <c r="BH103" s="6"/>
      <c r="BI103" s="6"/>
      <c r="BJ103" s="6"/>
      <c r="BK103" s="6"/>
      <c r="BL103" s="112"/>
      <c r="BM103" s="112"/>
      <c r="BN103" s="112"/>
      <c r="BO103" s="6"/>
      <c r="BP103" s="6"/>
      <c r="BQ103" s="6"/>
      <c r="BR103" s="6"/>
      <c r="BS103" s="6"/>
      <c r="BT103" s="6"/>
      <c r="BU103" s="104"/>
      <c r="BW103" s="131"/>
      <c r="BX103" s="197"/>
      <c r="BY103" s="107"/>
      <c r="BZ103" s="132" t="str">
        <f t="shared" ref="BZ103:CA103" si="187">IF(BY103="","Abs.",BY103)</f>
        <v>Abs.</v>
      </c>
      <c r="CA103" s="106" t="str">
        <f t="shared" si="187"/>
        <v>Abs.</v>
      </c>
      <c r="CB103" s="106" t="str">
        <f t="shared" si="152"/>
        <v>Abs.</v>
      </c>
      <c r="CC103" s="106" t="str">
        <f t="shared" si="153"/>
        <v>Abs.</v>
      </c>
      <c r="CD103" s="106"/>
    </row>
    <row r="104" spans="1:82">
      <c r="A104" s="6"/>
      <c r="B104" s="104"/>
      <c r="C104" s="6"/>
      <c r="D104" s="135"/>
      <c r="E104" s="135"/>
      <c r="F104" s="6"/>
      <c r="G104" s="6"/>
      <c r="H104" s="6"/>
      <c r="I104" s="6"/>
      <c r="J104" s="6"/>
      <c r="K104" s="104"/>
      <c r="L104" s="6"/>
      <c r="M104" s="5"/>
      <c r="N104" s="113"/>
      <c r="O104" s="6"/>
      <c r="P104" s="6"/>
      <c r="Q104" s="6"/>
      <c r="R104" s="117"/>
      <c r="S104" s="6"/>
      <c r="T104" s="138"/>
      <c r="U104" s="127"/>
      <c r="V104" s="127"/>
      <c r="W104" s="6"/>
      <c r="X104" s="6"/>
      <c r="Y104" s="6"/>
      <c r="Z104" s="6"/>
      <c r="AA104" s="6"/>
      <c r="AB104" s="6"/>
      <c r="AC104" s="6"/>
      <c r="AD104" s="6"/>
      <c r="AE104" s="118"/>
      <c r="AF104" s="118"/>
      <c r="AG104" s="118"/>
      <c r="AH104" s="6"/>
      <c r="AI104" s="6"/>
      <c r="AJ104" s="6"/>
      <c r="AK104" s="6"/>
      <c r="AL104" s="6"/>
      <c r="AM104" s="6"/>
      <c r="AN104" s="6"/>
      <c r="AO104" s="6"/>
      <c r="AP104" s="112"/>
      <c r="AQ104" s="112"/>
      <c r="AR104" s="141"/>
      <c r="AS104" s="6"/>
      <c r="AT104" s="6"/>
      <c r="AU104" s="6"/>
      <c r="AV104" s="6"/>
      <c r="AW104" s="6"/>
      <c r="AX104" s="6"/>
      <c r="AY104" s="6"/>
      <c r="AZ104" s="6"/>
      <c r="BA104" s="128"/>
      <c r="BB104" s="128"/>
      <c r="BC104" s="141"/>
      <c r="BD104" s="6"/>
      <c r="BE104" s="6"/>
      <c r="BF104" s="6"/>
      <c r="BG104" s="6"/>
      <c r="BH104" s="6"/>
      <c r="BI104" s="6"/>
      <c r="BJ104" s="6"/>
      <c r="BK104" s="6"/>
      <c r="BL104" s="112"/>
      <c r="BM104" s="112"/>
      <c r="BN104" s="112"/>
      <c r="BO104" s="6"/>
      <c r="BP104" s="6"/>
      <c r="BQ104" s="6"/>
      <c r="BR104" s="6"/>
      <c r="BS104" s="6"/>
      <c r="BT104" s="6"/>
      <c r="BU104" s="104"/>
      <c r="BV104"/>
      <c r="BW104" s="131"/>
      <c r="BX104" s="197"/>
      <c r="BY104" s="107"/>
      <c r="BZ104" s="132" t="str">
        <f t="shared" ref="BZ104:CA104" si="188">IF(BY104="","Abs.",BY104)</f>
        <v>Abs.</v>
      </c>
      <c r="CA104" s="106" t="str">
        <f t="shared" si="188"/>
        <v>Abs.</v>
      </c>
      <c r="CB104" s="106" t="str">
        <f t="shared" si="152"/>
        <v>Abs.</v>
      </c>
      <c r="CC104" s="106" t="str">
        <f t="shared" si="153"/>
        <v>Abs.</v>
      </c>
      <c r="CD104" s="106"/>
    </row>
    <row r="105" spans="1:82">
      <c r="A105" s="6"/>
      <c r="B105" s="104"/>
      <c r="C105" s="6"/>
      <c r="D105" s="135"/>
      <c r="E105" s="135"/>
      <c r="F105" s="6"/>
      <c r="G105" s="6"/>
      <c r="H105" s="6"/>
      <c r="I105" s="6"/>
      <c r="J105" s="6"/>
      <c r="K105" s="104"/>
      <c r="L105" s="6"/>
      <c r="M105" s="5"/>
      <c r="N105" s="113"/>
      <c r="O105" s="6"/>
      <c r="P105" s="6"/>
      <c r="Q105" s="6"/>
      <c r="R105" s="117"/>
      <c r="S105" s="6"/>
      <c r="T105" s="138"/>
      <c r="U105" s="127"/>
      <c r="V105" s="127"/>
      <c r="W105" s="6"/>
      <c r="X105" s="6"/>
      <c r="Y105" s="6"/>
      <c r="Z105" s="6"/>
      <c r="AA105" s="6"/>
      <c r="AB105" s="6"/>
      <c r="AC105" s="6"/>
      <c r="AD105" s="6"/>
      <c r="AE105" s="118"/>
      <c r="AF105" s="118"/>
      <c r="AG105" s="118"/>
      <c r="AH105" s="6"/>
      <c r="AI105" s="6"/>
      <c r="AJ105" s="6"/>
      <c r="AK105" s="6"/>
      <c r="AL105" s="6"/>
      <c r="AM105" s="6"/>
      <c r="AN105" s="6"/>
      <c r="AO105" s="6"/>
      <c r="AP105" s="112"/>
      <c r="AQ105" s="112"/>
      <c r="AR105" s="141"/>
      <c r="AS105" s="6"/>
      <c r="AT105" s="6"/>
      <c r="AU105" s="6"/>
      <c r="AV105" s="6"/>
      <c r="AW105" s="6"/>
      <c r="AX105" s="6"/>
      <c r="AY105" s="6"/>
      <c r="AZ105" s="6"/>
      <c r="BA105" s="128"/>
      <c r="BB105" s="128"/>
      <c r="BC105" s="141"/>
      <c r="BD105" s="6"/>
      <c r="BE105" s="6"/>
      <c r="BF105" s="6"/>
      <c r="BG105" s="6"/>
      <c r="BH105" s="6"/>
      <c r="BI105" s="6"/>
      <c r="BJ105" s="6"/>
      <c r="BK105" s="6"/>
      <c r="BL105" s="112"/>
      <c r="BM105" s="112"/>
      <c r="BN105" s="112"/>
      <c r="BO105" s="6"/>
      <c r="BP105" s="6"/>
      <c r="BQ105" s="6"/>
      <c r="BR105" s="6"/>
      <c r="BS105" s="6"/>
      <c r="BT105" s="6"/>
      <c r="BU105" s="104"/>
      <c r="BV105"/>
      <c r="BW105" s="131"/>
      <c r="BX105" s="197"/>
      <c r="BY105" s="107"/>
      <c r="BZ105" s="132" t="str">
        <f t="shared" ref="BZ105:CA105" si="189">IF(BY105="","Abs.",BY105)</f>
        <v>Abs.</v>
      </c>
      <c r="CA105" s="106" t="str">
        <f t="shared" si="189"/>
        <v>Abs.</v>
      </c>
      <c r="CB105" s="106" t="str">
        <f t="shared" si="152"/>
        <v>Abs.</v>
      </c>
      <c r="CC105" s="106" t="str">
        <f t="shared" si="153"/>
        <v>Abs.</v>
      </c>
      <c r="CD105" s="106"/>
    </row>
    <row r="106" spans="1:82">
      <c r="A106" s="6"/>
      <c r="B106" s="104"/>
      <c r="C106" s="6"/>
      <c r="D106" s="135"/>
      <c r="E106" s="135"/>
      <c r="F106" s="6"/>
      <c r="G106" s="6"/>
      <c r="H106" s="6"/>
      <c r="I106" s="6"/>
      <c r="J106" s="6"/>
      <c r="K106" s="104"/>
      <c r="L106" s="6"/>
      <c r="M106" s="5"/>
      <c r="N106" s="113"/>
      <c r="O106" s="6"/>
      <c r="P106" s="6"/>
      <c r="Q106" s="6"/>
      <c r="R106" s="117"/>
      <c r="S106" s="6"/>
      <c r="T106" s="138"/>
      <c r="U106" s="127"/>
      <c r="V106" s="127"/>
      <c r="W106" s="6"/>
      <c r="X106" s="6"/>
      <c r="Y106" s="6"/>
      <c r="Z106" s="6"/>
      <c r="AA106" s="6"/>
      <c r="AB106" s="6"/>
      <c r="AC106" s="6"/>
      <c r="AD106" s="6"/>
      <c r="AE106" s="118"/>
      <c r="AF106" s="118"/>
      <c r="AG106" s="118"/>
      <c r="AH106" s="6"/>
      <c r="AI106" s="6"/>
      <c r="AJ106" s="6"/>
      <c r="AK106" s="6"/>
      <c r="AL106" s="6"/>
      <c r="AM106" s="6"/>
      <c r="AN106" s="6"/>
      <c r="AO106" s="6"/>
      <c r="AP106" s="112"/>
      <c r="AQ106" s="112"/>
      <c r="AR106" s="141"/>
      <c r="AS106" s="6"/>
      <c r="AT106" s="6"/>
      <c r="AU106" s="6"/>
      <c r="AV106" s="6"/>
      <c r="AW106" s="6"/>
      <c r="AX106" s="6"/>
      <c r="AY106" s="6"/>
      <c r="AZ106" s="6"/>
      <c r="BA106" s="128"/>
      <c r="BB106" s="128"/>
      <c r="BC106" s="141"/>
      <c r="BD106" s="6"/>
      <c r="BE106" s="6"/>
      <c r="BF106" s="6"/>
      <c r="BG106" s="6"/>
      <c r="BH106" s="6"/>
      <c r="BI106" s="6"/>
      <c r="BJ106" s="6"/>
      <c r="BK106" s="6"/>
      <c r="BL106" s="112"/>
      <c r="BM106" s="112"/>
      <c r="BN106" s="112"/>
      <c r="BO106" s="6"/>
      <c r="BP106" s="6"/>
      <c r="BQ106" s="6"/>
      <c r="BR106" s="6"/>
      <c r="BS106" s="6"/>
      <c r="BT106" s="6"/>
      <c r="BU106" s="104"/>
      <c r="BV106"/>
      <c r="BW106" s="131"/>
      <c r="BX106" s="197"/>
      <c r="BY106" s="107"/>
      <c r="BZ106" s="132" t="str">
        <f t="shared" ref="BZ106:CA106" si="190">IF(BY106="","Abs.",BY106)</f>
        <v>Abs.</v>
      </c>
      <c r="CA106" s="106" t="str">
        <f t="shared" si="190"/>
        <v>Abs.</v>
      </c>
      <c r="CB106" s="106" t="str">
        <f t="shared" si="152"/>
        <v>Abs.</v>
      </c>
      <c r="CC106" s="106" t="str">
        <f t="shared" si="153"/>
        <v>Abs.</v>
      </c>
      <c r="CD106" s="106"/>
    </row>
    <row r="107" spans="1:82">
      <c r="A107" s="6"/>
      <c r="B107" s="104"/>
      <c r="C107" s="6"/>
      <c r="D107" s="135"/>
      <c r="E107" s="135"/>
      <c r="F107" s="6"/>
      <c r="G107" s="6"/>
      <c r="H107" s="6"/>
      <c r="I107" s="6"/>
      <c r="J107" s="6"/>
      <c r="K107" s="104"/>
      <c r="L107" s="6"/>
      <c r="M107" s="5"/>
      <c r="N107" s="113"/>
      <c r="O107" s="6"/>
      <c r="P107" s="6"/>
      <c r="Q107" s="6"/>
      <c r="R107" s="117"/>
      <c r="S107" s="6"/>
      <c r="T107" s="138"/>
      <c r="U107" s="127"/>
      <c r="V107" s="127"/>
      <c r="W107" s="6"/>
      <c r="X107" s="6"/>
      <c r="Y107" s="6"/>
      <c r="Z107" s="6"/>
      <c r="AA107" s="6"/>
      <c r="AB107" s="6"/>
      <c r="AC107" s="6"/>
      <c r="AD107" s="6"/>
      <c r="AE107" s="118"/>
      <c r="AF107" s="118"/>
      <c r="AG107" s="118"/>
      <c r="AH107" s="6"/>
      <c r="AI107" s="6"/>
      <c r="AJ107" s="6"/>
      <c r="AK107" s="6"/>
      <c r="AL107" s="6"/>
      <c r="AM107" s="6"/>
      <c r="AN107" s="6"/>
      <c r="AO107" s="6"/>
      <c r="AP107" s="112"/>
      <c r="AQ107" s="112"/>
      <c r="AR107" s="141"/>
      <c r="AS107" s="6"/>
      <c r="AT107" s="6"/>
      <c r="AU107" s="6"/>
      <c r="AV107" s="6"/>
      <c r="AW107" s="6"/>
      <c r="AX107" s="6"/>
      <c r="AY107" s="6"/>
      <c r="AZ107" s="6"/>
      <c r="BA107" s="128"/>
      <c r="BB107" s="128"/>
      <c r="BC107" s="141"/>
      <c r="BD107" s="6"/>
      <c r="BE107" s="6"/>
      <c r="BF107" s="6"/>
      <c r="BG107" s="6"/>
      <c r="BH107" s="6"/>
      <c r="BI107" s="6"/>
      <c r="BJ107" s="6"/>
      <c r="BK107" s="6"/>
      <c r="BL107" s="112"/>
      <c r="BM107" s="112"/>
      <c r="BN107" s="112"/>
      <c r="BO107" s="6"/>
      <c r="BP107" s="6"/>
      <c r="BQ107" s="6"/>
      <c r="BR107" s="6"/>
      <c r="BS107" s="6"/>
      <c r="BT107" s="6"/>
      <c r="BU107" s="104"/>
      <c r="BV107"/>
      <c r="BW107" s="131"/>
      <c r="BX107" s="197"/>
      <c r="BY107" s="107"/>
      <c r="BZ107" s="132" t="str">
        <f t="shared" ref="BZ107:CA107" si="191">IF(BY107="","Abs.",BY107)</f>
        <v>Abs.</v>
      </c>
      <c r="CA107" s="106" t="str">
        <f t="shared" si="191"/>
        <v>Abs.</v>
      </c>
      <c r="CB107" s="106" t="str">
        <f t="shared" si="152"/>
        <v>Abs.</v>
      </c>
      <c r="CC107" s="106" t="str">
        <f t="shared" si="153"/>
        <v>Abs.</v>
      </c>
      <c r="CD107" s="106"/>
    </row>
    <row r="108" spans="1:82">
      <c r="A108" s="6"/>
      <c r="B108" s="104"/>
      <c r="C108" s="6"/>
      <c r="D108" s="136"/>
      <c r="E108" s="125"/>
      <c r="F108" s="6"/>
      <c r="G108" s="6"/>
      <c r="H108" s="6"/>
      <c r="I108" s="6"/>
      <c r="J108" s="6"/>
      <c r="K108" s="104"/>
      <c r="L108" s="6"/>
      <c r="M108" s="5"/>
      <c r="N108" s="113"/>
      <c r="O108" s="6"/>
      <c r="P108" s="6"/>
      <c r="Q108" s="6"/>
      <c r="R108" s="117"/>
      <c r="S108" s="6"/>
      <c r="T108" s="138"/>
      <c r="U108" s="127"/>
      <c r="V108" s="127"/>
      <c r="W108" s="6"/>
      <c r="X108" s="6"/>
      <c r="Y108" s="6"/>
      <c r="Z108" s="6"/>
      <c r="AA108" s="6"/>
      <c r="AB108" s="6"/>
      <c r="AC108" s="6"/>
      <c r="AD108" s="6"/>
      <c r="AE108" s="118"/>
      <c r="AF108" s="118"/>
      <c r="AG108" s="118"/>
      <c r="AH108" s="6"/>
      <c r="AI108" s="6"/>
      <c r="AJ108" s="6"/>
      <c r="AK108" s="6"/>
      <c r="AL108" s="6"/>
      <c r="AM108" s="6"/>
      <c r="AN108" s="6"/>
      <c r="AO108" s="6"/>
      <c r="AP108" s="112"/>
      <c r="AQ108" s="112"/>
      <c r="AR108" s="141"/>
      <c r="AS108" s="6"/>
      <c r="AT108" s="6"/>
      <c r="AU108" s="6"/>
      <c r="AV108" s="6"/>
      <c r="AW108" s="6"/>
      <c r="AX108" s="6"/>
      <c r="AY108" s="6"/>
      <c r="AZ108" s="6"/>
      <c r="BA108" s="128"/>
      <c r="BB108" s="128"/>
      <c r="BC108" s="141"/>
      <c r="BD108" s="6"/>
      <c r="BE108" s="6"/>
      <c r="BF108" s="6"/>
      <c r="BG108" s="6"/>
      <c r="BH108" s="6"/>
      <c r="BI108" s="6"/>
      <c r="BJ108" s="6"/>
      <c r="BK108" s="6"/>
      <c r="BL108" s="112"/>
      <c r="BM108" s="112"/>
      <c r="BN108" s="112"/>
      <c r="BO108" s="6"/>
      <c r="BP108" s="6"/>
      <c r="BQ108" s="6"/>
      <c r="BR108" s="6"/>
      <c r="BS108" s="6"/>
      <c r="BT108" s="6"/>
      <c r="BU108" s="104"/>
      <c r="BV108"/>
      <c r="BW108" s="131"/>
      <c r="BX108" s="197"/>
      <c r="BY108" s="107"/>
      <c r="BZ108" s="132" t="str">
        <f t="shared" ref="BZ108:CA108" si="192">IF(BY108="","Abs.",BY108)</f>
        <v>Abs.</v>
      </c>
      <c r="CA108" s="106" t="str">
        <f t="shared" si="192"/>
        <v>Abs.</v>
      </c>
      <c r="CB108" s="106" t="str">
        <f t="shared" si="152"/>
        <v>Abs.</v>
      </c>
      <c r="CC108" s="106" t="str">
        <f t="shared" si="153"/>
        <v>Abs.</v>
      </c>
      <c r="CD108" s="106"/>
    </row>
    <row r="109" spans="1:82">
      <c r="A109" s="6"/>
      <c r="B109" s="104"/>
      <c r="C109" s="6"/>
      <c r="D109" s="135"/>
      <c r="E109" s="135"/>
      <c r="F109" s="6"/>
      <c r="G109" s="6"/>
      <c r="H109" s="6"/>
      <c r="I109" s="6"/>
      <c r="J109" s="6"/>
      <c r="K109" s="104"/>
      <c r="L109" s="6"/>
      <c r="M109" s="5"/>
      <c r="N109" s="113"/>
      <c r="O109" s="6"/>
      <c r="P109" s="6"/>
      <c r="Q109" s="6"/>
      <c r="R109" s="117"/>
      <c r="S109" s="6"/>
      <c r="T109" s="138"/>
      <c r="U109" s="127"/>
      <c r="V109" s="127"/>
      <c r="W109" s="6"/>
      <c r="X109" s="6"/>
      <c r="Y109" s="6"/>
      <c r="Z109" s="6"/>
      <c r="AA109" s="6"/>
      <c r="AB109" s="6"/>
      <c r="AC109" s="6"/>
      <c r="AD109" s="6"/>
      <c r="AE109" s="118"/>
      <c r="AF109" s="118"/>
      <c r="AG109" s="118"/>
      <c r="AH109" s="6"/>
      <c r="AI109" s="6"/>
      <c r="AJ109" s="6"/>
      <c r="AK109" s="6"/>
      <c r="AL109" s="6"/>
      <c r="AM109" s="6"/>
      <c r="AN109" s="6"/>
      <c r="AO109" s="6"/>
      <c r="AP109" s="112"/>
      <c r="AQ109" s="112"/>
      <c r="AR109" s="141"/>
      <c r="AS109" s="6"/>
      <c r="AT109" s="6"/>
      <c r="AU109" s="6"/>
      <c r="AV109" s="6"/>
      <c r="AW109" s="6"/>
      <c r="AX109" s="6"/>
      <c r="AY109" s="6"/>
      <c r="AZ109" s="6"/>
      <c r="BA109" s="128"/>
      <c r="BB109" s="128"/>
      <c r="BC109" s="141"/>
      <c r="BD109" s="6"/>
      <c r="BE109" s="6"/>
      <c r="BF109" s="6"/>
      <c r="BG109" s="6"/>
      <c r="BH109" s="6"/>
      <c r="BI109" s="6"/>
      <c r="BJ109" s="6"/>
      <c r="BK109" s="6"/>
      <c r="BL109" s="112"/>
      <c r="BM109" s="112"/>
      <c r="BN109" s="112"/>
      <c r="BO109" s="6"/>
      <c r="BP109" s="6"/>
      <c r="BQ109" s="6"/>
      <c r="BR109" s="6"/>
      <c r="BS109" s="6"/>
      <c r="BT109" s="6"/>
      <c r="BU109" s="104"/>
      <c r="BV109"/>
      <c r="BW109" s="131"/>
      <c r="BX109" s="197"/>
      <c r="BY109" s="107"/>
      <c r="BZ109" s="132" t="str">
        <f t="shared" ref="BZ109:CA109" si="193">IF(BY109="","Abs.",BY109)</f>
        <v>Abs.</v>
      </c>
      <c r="CA109" s="106" t="str">
        <f t="shared" si="193"/>
        <v>Abs.</v>
      </c>
      <c r="CB109" s="106" t="str">
        <f t="shared" si="152"/>
        <v>Abs.</v>
      </c>
      <c r="CC109" s="106" t="str">
        <f t="shared" si="153"/>
        <v>Abs.</v>
      </c>
      <c r="CD109" s="106"/>
    </row>
    <row r="110" spans="1:82">
      <c r="A110" s="6"/>
      <c r="B110" s="104"/>
      <c r="C110" s="6"/>
      <c r="D110" s="135"/>
      <c r="E110" s="135"/>
      <c r="F110" s="6"/>
      <c r="G110" s="6"/>
      <c r="H110" s="6"/>
      <c r="I110" s="6"/>
      <c r="J110" s="6"/>
      <c r="K110" s="104"/>
      <c r="L110" s="6"/>
      <c r="M110" s="5"/>
      <c r="N110" s="113"/>
      <c r="O110" s="6"/>
      <c r="P110" s="6"/>
      <c r="Q110" s="6"/>
      <c r="R110" s="117"/>
      <c r="S110" s="6"/>
      <c r="T110" s="127"/>
      <c r="U110" s="127"/>
      <c r="V110" s="127"/>
      <c r="W110" s="6"/>
      <c r="X110" s="6"/>
      <c r="Y110" s="6"/>
      <c r="Z110" s="6"/>
      <c r="AA110" s="6"/>
      <c r="AB110" s="6"/>
      <c r="AC110" s="6"/>
      <c r="AD110" s="6"/>
      <c r="AE110" s="118"/>
      <c r="AF110" s="118"/>
      <c r="AG110" s="118"/>
      <c r="AH110" s="6"/>
      <c r="AI110" s="6"/>
      <c r="AJ110" s="6"/>
      <c r="AK110" s="6"/>
      <c r="AL110" s="6"/>
      <c r="AM110" s="6"/>
      <c r="AN110" s="6"/>
      <c r="AO110" s="6"/>
      <c r="AP110" s="112"/>
      <c r="AQ110" s="112"/>
      <c r="AR110" s="141"/>
      <c r="AS110" s="6"/>
      <c r="AT110" s="6"/>
      <c r="AU110" s="6"/>
      <c r="AV110" s="6"/>
      <c r="AW110" s="6"/>
      <c r="AX110" s="6"/>
      <c r="AY110" s="6"/>
      <c r="AZ110" s="6"/>
      <c r="BA110" s="128"/>
      <c r="BB110" s="128"/>
      <c r="BC110" s="141"/>
      <c r="BD110" s="6"/>
      <c r="BE110" s="6"/>
      <c r="BF110" s="6"/>
      <c r="BG110" s="6"/>
      <c r="BH110" s="6"/>
      <c r="BI110" s="6"/>
      <c r="BJ110" s="6"/>
      <c r="BK110" s="6"/>
      <c r="BL110" s="112"/>
      <c r="BM110" s="112"/>
      <c r="BN110" s="112"/>
      <c r="BO110" s="6"/>
      <c r="BP110" s="6"/>
      <c r="BQ110" s="6"/>
      <c r="BR110" s="6"/>
      <c r="BS110" s="6"/>
      <c r="BT110" s="6"/>
      <c r="BU110" s="104"/>
      <c r="BV110"/>
      <c r="BW110" s="131"/>
      <c r="BX110" s="197"/>
      <c r="BY110" s="107"/>
      <c r="BZ110" s="132" t="str">
        <f t="shared" ref="BZ110:CA110" si="194">IF(BY110="","Abs.",BY110)</f>
        <v>Abs.</v>
      </c>
      <c r="CA110" s="106" t="str">
        <f t="shared" si="194"/>
        <v>Abs.</v>
      </c>
      <c r="CB110" s="106" t="str">
        <f t="shared" si="152"/>
        <v>Abs.</v>
      </c>
      <c r="CC110" s="106" t="str">
        <f t="shared" si="153"/>
        <v>Abs.</v>
      </c>
      <c r="CD110" s="106"/>
    </row>
    <row r="111" spans="1:82">
      <c r="A111" s="6"/>
      <c r="B111" s="104"/>
      <c r="C111" s="6"/>
      <c r="D111" s="136"/>
      <c r="E111" s="125"/>
      <c r="F111" s="6"/>
      <c r="G111" s="6"/>
      <c r="H111" s="6"/>
      <c r="I111" s="6"/>
      <c r="J111" s="6"/>
      <c r="K111" s="104"/>
      <c r="L111" s="6"/>
      <c r="M111" s="5"/>
      <c r="N111" s="113"/>
      <c r="O111" s="6"/>
      <c r="P111" s="6"/>
      <c r="Q111" s="6"/>
      <c r="R111" s="117"/>
      <c r="S111" s="6"/>
      <c r="T111" s="127"/>
      <c r="U111" s="127"/>
      <c r="V111" s="127"/>
      <c r="W111" s="6"/>
      <c r="X111" s="6"/>
      <c r="Y111" s="6"/>
      <c r="Z111" s="6"/>
      <c r="AA111" s="6"/>
      <c r="AB111" s="6"/>
      <c r="AC111" s="6"/>
      <c r="AD111" s="6"/>
      <c r="AE111" s="118"/>
      <c r="AF111" s="118"/>
      <c r="AG111" s="118"/>
      <c r="AH111" s="6"/>
      <c r="AI111" s="6"/>
      <c r="AJ111" s="6"/>
      <c r="AK111" s="6"/>
      <c r="AL111" s="6"/>
      <c r="AM111" s="6"/>
      <c r="AN111" s="6"/>
      <c r="AO111" s="6"/>
      <c r="AP111" s="112"/>
      <c r="AQ111" s="112"/>
      <c r="AR111" s="141"/>
      <c r="AS111" s="6"/>
      <c r="AT111" s="6"/>
      <c r="AU111" s="6"/>
      <c r="AV111" s="6"/>
      <c r="AW111" s="6"/>
      <c r="AX111" s="6"/>
      <c r="AY111" s="6"/>
      <c r="AZ111" s="6"/>
      <c r="BA111" s="112"/>
      <c r="BB111" s="128"/>
      <c r="BC111" s="141"/>
      <c r="BD111" s="6"/>
      <c r="BE111" s="6"/>
      <c r="BF111" s="6"/>
      <c r="BG111" s="6"/>
      <c r="BH111" s="6"/>
      <c r="BI111" s="6"/>
      <c r="BJ111" s="6"/>
      <c r="BK111" s="6"/>
      <c r="BL111" s="112"/>
      <c r="BM111" s="112"/>
      <c r="BN111" s="112"/>
      <c r="BO111" s="6"/>
      <c r="BP111" s="6"/>
      <c r="BQ111" s="6"/>
      <c r="BR111" s="6"/>
      <c r="BS111" s="6"/>
      <c r="BT111" s="6"/>
      <c r="BU111" s="104"/>
      <c r="BV111"/>
      <c r="BW111" s="131"/>
      <c r="BX111" s="197"/>
      <c r="BY111" s="107"/>
      <c r="BZ111" s="132" t="str">
        <f t="shared" ref="BZ111:CA111" si="195">IF(BY111="","Abs.",BY111)</f>
        <v>Abs.</v>
      </c>
      <c r="CA111" s="106" t="str">
        <f t="shared" si="195"/>
        <v>Abs.</v>
      </c>
      <c r="CB111" s="106" t="str">
        <f t="shared" si="152"/>
        <v>Abs.</v>
      </c>
      <c r="CC111" s="106" t="str">
        <f t="shared" si="153"/>
        <v>Abs.</v>
      </c>
      <c r="CD111" s="106"/>
    </row>
    <row r="112" spans="1:82">
      <c r="A112" s="6"/>
      <c r="B112" s="104"/>
      <c r="C112" s="6"/>
      <c r="D112" s="125"/>
      <c r="E112" s="125"/>
      <c r="F112" s="6"/>
      <c r="G112" s="6"/>
      <c r="H112" s="6"/>
      <c r="I112" s="6"/>
      <c r="J112" s="6"/>
      <c r="K112" s="104"/>
      <c r="L112" s="6"/>
      <c r="M112" s="5"/>
      <c r="N112" s="113"/>
      <c r="O112" s="6"/>
      <c r="P112" s="6"/>
      <c r="Q112" s="6"/>
      <c r="R112" s="117"/>
      <c r="S112" s="6"/>
      <c r="T112" s="127"/>
      <c r="U112" s="127"/>
      <c r="V112" s="127"/>
      <c r="W112" s="6"/>
      <c r="X112" s="6"/>
      <c r="Y112" s="6"/>
      <c r="Z112" s="6"/>
      <c r="AA112" s="6"/>
      <c r="AB112" s="6"/>
      <c r="AC112" s="6"/>
      <c r="AD112" s="6"/>
      <c r="AE112" s="118"/>
      <c r="AF112" s="118"/>
      <c r="AG112" s="118"/>
      <c r="AH112" s="6"/>
      <c r="AI112" s="6"/>
      <c r="AJ112" s="6"/>
      <c r="AK112" s="6"/>
      <c r="AL112" s="6"/>
      <c r="AM112" s="6"/>
      <c r="AN112" s="6"/>
      <c r="AO112" s="6"/>
      <c r="AP112" s="112"/>
      <c r="AQ112" s="112"/>
      <c r="AR112" s="141"/>
      <c r="AS112" s="6"/>
      <c r="AT112" s="6"/>
      <c r="AU112" s="6"/>
      <c r="AV112" s="6"/>
      <c r="AW112" s="6"/>
      <c r="AX112" s="6"/>
      <c r="AY112" s="6"/>
      <c r="AZ112" s="6"/>
      <c r="BA112" s="112"/>
      <c r="BB112" s="128"/>
      <c r="BC112" s="141"/>
      <c r="BD112" s="6"/>
      <c r="BE112" s="6"/>
      <c r="BF112" s="6"/>
      <c r="BG112" s="6"/>
      <c r="BH112" s="6"/>
      <c r="BI112" s="6"/>
      <c r="BJ112" s="6"/>
      <c r="BK112" s="6"/>
      <c r="BL112" s="112"/>
      <c r="BM112" s="112"/>
      <c r="BN112" s="112"/>
      <c r="BO112" s="6"/>
      <c r="BP112" s="6"/>
      <c r="BQ112" s="6"/>
      <c r="BR112" s="6"/>
      <c r="BS112" s="6"/>
      <c r="BT112" s="6"/>
      <c r="BU112" s="104"/>
      <c r="BV112"/>
      <c r="BW112" s="131"/>
      <c r="BX112" s="197"/>
      <c r="BY112" s="107"/>
      <c r="BZ112" s="132" t="str">
        <f t="shared" ref="BZ112:CA112" si="196">IF(BY112="","Abs.",BY112)</f>
        <v>Abs.</v>
      </c>
      <c r="CA112" s="106" t="str">
        <f t="shared" si="196"/>
        <v>Abs.</v>
      </c>
      <c r="CB112" s="106" t="str">
        <f t="shared" si="152"/>
        <v>Abs.</v>
      </c>
      <c r="CC112" s="106" t="str">
        <f t="shared" si="153"/>
        <v>Abs.</v>
      </c>
      <c r="CD112" s="106"/>
    </row>
    <row r="113" spans="1:82">
      <c r="A113" s="6"/>
      <c r="B113" s="104"/>
      <c r="C113" s="6"/>
      <c r="D113" s="135"/>
      <c r="E113" s="135"/>
      <c r="F113" s="6"/>
      <c r="G113" s="6"/>
      <c r="H113" s="6"/>
      <c r="I113" s="6"/>
      <c r="J113" s="6"/>
      <c r="K113" s="104"/>
      <c r="L113" s="6"/>
      <c r="M113" s="5"/>
      <c r="N113" s="113"/>
      <c r="O113" s="6"/>
      <c r="P113" s="6"/>
      <c r="Q113" s="6"/>
      <c r="R113" s="117"/>
      <c r="S113" s="6"/>
      <c r="T113" s="127"/>
      <c r="U113" s="127"/>
      <c r="V113" s="127"/>
      <c r="W113" s="6"/>
      <c r="X113" s="6"/>
      <c r="Y113" s="6"/>
      <c r="Z113" s="6"/>
      <c r="AA113" s="6"/>
      <c r="AB113" s="6"/>
      <c r="AC113" s="6"/>
      <c r="AD113" s="6"/>
      <c r="AE113" s="118"/>
      <c r="AF113" s="118"/>
      <c r="AG113" s="118"/>
      <c r="AH113" s="6"/>
      <c r="AI113" s="6"/>
      <c r="AJ113" s="6"/>
      <c r="AK113" s="6"/>
      <c r="AL113" s="6"/>
      <c r="AM113" s="6"/>
      <c r="AN113" s="6"/>
      <c r="AO113" s="6"/>
      <c r="AP113" s="112"/>
      <c r="AQ113" s="112"/>
      <c r="AR113" s="141"/>
      <c r="AS113" s="6"/>
      <c r="AT113" s="6"/>
      <c r="AU113" s="6"/>
      <c r="AV113" s="6"/>
      <c r="AW113" s="6"/>
      <c r="AX113" s="6"/>
      <c r="AY113" s="6"/>
      <c r="AZ113" s="6"/>
      <c r="BA113" s="112"/>
      <c r="BB113" s="128"/>
      <c r="BC113" s="141"/>
      <c r="BD113" s="6"/>
      <c r="BE113" s="6"/>
      <c r="BF113" s="6"/>
      <c r="BG113" s="6"/>
      <c r="BH113" s="6"/>
      <c r="BI113" s="6"/>
      <c r="BJ113" s="6"/>
      <c r="BK113" s="6"/>
      <c r="BL113" s="112"/>
      <c r="BM113" s="112"/>
      <c r="BN113" s="112"/>
      <c r="BO113" s="6"/>
      <c r="BP113" s="6"/>
      <c r="BQ113" s="6"/>
      <c r="BR113" s="6"/>
      <c r="BS113" s="6"/>
      <c r="BT113" s="6"/>
      <c r="BU113" s="104"/>
      <c r="BV113"/>
      <c r="BW113" s="131"/>
      <c r="BX113" s="197"/>
      <c r="BY113" s="107"/>
      <c r="BZ113" s="132" t="str">
        <f t="shared" ref="BZ113:CA113" si="197">IF(BY113="","Abs.",BY113)</f>
        <v>Abs.</v>
      </c>
      <c r="CA113" s="106" t="str">
        <f t="shared" si="197"/>
        <v>Abs.</v>
      </c>
      <c r="CB113" s="106" t="str">
        <f t="shared" si="152"/>
        <v>Abs.</v>
      </c>
      <c r="CC113" s="106" t="str">
        <f t="shared" si="153"/>
        <v>Abs.</v>
      </c>
      <c r="CD113" s="106"/>
    </row>
    <row r="114" spans="1:82">
      <c r="A114" s="6"/>
      <c r="B114" s="104"/>
      <c r="C114" s="6"/>
      <c r="D114" s="135"/>
      <c r="E114" s="135"/>
      <c r="F114" s="6"/>
      <c r="G114" s="6"/>
      <c r="H114" s="6"/>
      <c r="I114" s="6"/>
      <c r="J114" s="6"/>
      <c r="K114" s="104"/>
      <c r="L114" s="6"/>
      <c r="M114" s="5"/>
      <c r="N114" s="113"/>
      <c r="O114" s="6"/>
      <c r="P114" s="6"/>
      <c r="Q114" s="6"/>
      <c r="R114" s="117"/>
      <c r="S114" s="6"/>
      <c r="T114" s="127"/>
      <c r="U114" s="127"/>
      <c r="V114" s="127"/>
      <c r="W114" s="6"/>
      <c r="X114" s="6"/>
      <c r="Y114" s="6"/>
      <c r="Z114" s="6"/>
      <c r="AA114" s="6"/>
      <c r="AB114" s="6"/>
      <c r="AC114" s="6"/>
      <c r="AD114" s="6"/>
      <c r="AE114" s="118"/>
      <c r="AF114" s="118"/>
      <c r="AG114" s="118"/>
      <c r="AH114" s="6"/>
      <c r="AI114" s="6"/>
      <c r="AJ114" s="6"/>
      <c r="AK114" s="6"/>
      <c r="AL114" s="6"/>
      <c r="AM114" s="6"/>
      <c r="AN114" s="6"/>
      <c r="AO114" s="6"/>
      <c r="AP114" s="112"/>
      <c r="AQ114" s="112"/>
      <c r="AR114" s="141"/>
      <c r="AS114" s="6"/>
      <c r="AT114" s="6"/>
      <c r="AU114" s="6"/>
      <c r="AV114" s="6"/>
      <c r="AW114" s="6"/>
      <c r="AX114" s="6"/>
      <c r="AY114" s="6"/>
      <c r="AZ114" s="6"/>
      <c r="BA114" s="112"/>
      <c r="BB114" s="128"/>
      <c r="BC114" s="141"/>
      <c r="BD114" s="6"/>
      <c r="BE114" s="6"/>
      <c r="BF114" s="6"/>
      <c r="BG114" s="6"/>
      <c r="BH114" s="6"/>
      <c r="BI114" s="6"/>
      <c r="BJ114" s="6"/>
      <c r="BK114" s="6"/>
      <c r="BL114" s="112"/>
      <c r="BM114" s="112"/>
      <c r="BN114" s="112"/>
      <c r="BO114" s="6"/>
      <c r="BP114" s="6"/>
      <c r="BQ114" s="6"/>
      <c r="BR114" s="6"/>
      <c r="BS114" s="6"/>
      <c r="BT114" s="6"/>
      <c r="BU114" s="104"/>
      <c r="BV114"/>
      <c r="BW114" s="131"/>
      <c r="BX114" s="197"/>
      <c r="BY114" s="107"/>
      <c r="BZ114" s="132" t="str">
        <f t="shared" ref="BZ114:CA114" si="198">IF(BY114="","Abs.",BY114)</f>
        <v>Abs.</v>
      </c>
      <c r="CA114" s="106" t="str">
        <f t="shared" si="198"/>
        <v>Abs.</v>
      </c>
      <c r="CB114" s="106" t="str">
        <f t="shared" si="152"/>
        <v>Abs.</v>
      </c>
      <c r="CC114" s="106" t="str">
        <f t="shared" si="153"/>
        <v>Abs.</v>
      </c>
      <c r="CD114" s="106"/>
    </row>
    <row r="115" spans="1:82">
      <c r="A115" s="6"/>
      <c r="B115" s="104"/>
      <c r="C115" s="6"/>
      <c r="D115" s="135"/>
      <c r="E115" s="135"/>
      <c r="F115" s="6"/>
      <c r="G115" s="6"/>
      <c r="H115" s="6"/>
      <c r="I115" s="6"/>
      <c r="J115" s="6"/>
      <c r="K115" s="104"/>
      <c r="L115" s="6"/>
      <c r="M115" s="5"/>
      <c r="N115" s="113"/>
      <c r="O115" s="6"/>
      <c r="P115" s="6"/>
      <c r="Q115" s="6"/>
      <c r="R115" s="117"/>
      <c r="S115" s="6"/>
      <c r="T115" s="127"/>
      <c r="U115" s="127"/>
      <c r="V115" s="127"/>
      <c r="W115" s="6"/>
      <c r="X115" s="6"/>
      <c r="Y115" s="6"/>
      <c r="Z115" s="6"/>
      <c r="AA115" s="6"/>
      <c r="AB115" s="6"/>
      <c r="AC115" s="6"/>
      <c r="AD115" s="6"/>
      <c r="AE115" s="118"/>
      <c r="AF115" s="118"/>
      <c r="AG115" s="118"/>
      <c r="AH115" s="6"/>
      <c r="AI115" s="6"/>
      <c r="AJ115" s="6"/>
      <c r="AK115" s="6"/>
      <c r="AL115" s="6"/>
      <c r="AM115" s="6"/>
      <c r="AN115" s="6"/>
      <c r="AO115" s="6"/>
      <c r="AP115" s="112"/>
      <c r="AQ115" s="112"/>
      <c r="AR115" s="141"/>
      <c r="AS115" s="6"/>
      <c r="AT115" s="6"/>
      <c r="AU115" s="6"/>
      <c r="AV115" s="6"/>
      <c r="AW115" s="6"/>
      <c r="AX115" s="6"/>
      <c r="AY115" s="6"/>
      <c r="AZ115" s="6"/>
      <c r="BA115" s="112"/>
      <c r="BB115" s="128"/>
      <c r="BC115" s="141"/>
      <c r="BD115" s="6"/>
      <c r="BE115" s="6"/>
      <c r="BF115" s="6"/>
      <c r="BG115" s="6"/>
      <c r="BH115" s="6"/>
      <c r="BI115" s="6"/>
      <c r="BJ115" s="6"/>
      <c r="BK115" s="6"/>
      <c r="BL115" s="112"/>
      <c r="BM115" s="112"/>
      <c r="BN115" s="112"/>
      <c r="BO115" s="6"/>
      <c r="BP115" s="6"/>
      <c r="BQ115" s="6"/>
      <c r="BR115" s="6"/>
      <c r="BS115" s="6"/>
      <c r="BT115" s="6"/>
      <c r="BU115" s="104"/>
      <c r="BV115"/>
      <c r="BW115" s="131"/>
      <c r="BX115" s="197"/>
      <c r="BY115" s="107"/>
      <c r="BZ115" s="132" t="str">
        <f t="shared" ref="BZ115:CA115" si="199">IF(BY115="","Abs.",BY115)</f>
        <v>Abs.</v>
      </c>
      <c r="CA115" s="106" t="str">
        <f t="shared" si="199"/>
        <v>Abs.</v>
      </c>
      <c r="CB115" s="106" t="str">
        <f t="shared" si="152"/>
        <v>Abs.</v>
      </c>
      <c r="CC115" s="106" t="str">
        <f t="shared" si="153"/>
        <v>Abs.</v>
      </c>
      <c r="CD115" s="106"/>
    </row>
    <row r="116" spans="1:82">
      <c r="A116" s="6"/>
      <c r="B116" s="104"/>
      <c r="C116" s="6"/>
      <c r="D116" s="135"/>
      <c r="E116" s="135"/>
      <c r="F116" s="6"/>
      <c r="G116" s="6"/>
      <c r="H116" s="6"/>
      <c r="I116" s="6"/>
      <c r="J116" s="6"/>
      <c r="K116" s="104"/>
      <c r="L116" s="6"/>
      <c r="M116" s="5"/>
      <c r="N116" s="113"/>
      <c r="O116" s="6"/>
      <c r="P116" s="6"/>
      <c r="Q116" s="6"/>
      <c r="R116" s="117"/>
      <c r="S116" s="6"/>
      <c r="T116" s="127"/>
      <c r="U116" s="127"/>
      <c r="V116" s="127"/>
      <c r="W116" s="6"/>
      <c r="X116" s="6"/>
      <c r="Y116" s="6"/>
      <c r="Z116" s="6"/>
      <c r="AA116" s="6"/>
      <c r="AB116" s="6"/>
      <c r="AC116" s="6"/>
      <c r="AD116" s="6"/>
      <c r="AE116" s="118"/>
      <c r="AF116" s="118"/>
      <c r="AG116" s="118"/>
      <c r="AH116" s="6"/>
      <c r="AI116" s="6"/>
      <c r="AJ116" s="6"/>
      <c r="AK116" s="6"/>
      <c r="AL116" s="6"/>
      <c r="AM116" s="6"/>
      <c r="AN116" s="6"/>
      <c r="AO116" s="6"/>
      <c r="AP116" s="112"/>
      <c r="AQ116" s="112"/>
      <c r="AR116" s="141"/>
      <c r="AS116" s="6"/>
      <c r="AT116" s="6"/>
      <c r="AU116" s="6"/>
      <c r="AV116" s="6"/>
      <c r="AW116" s="6"/>
      <c r="AX116" s="6"/>
      <c r="AY116" s="6"/>
      <c r="AZ116" s="6"/>
      <c r="BA116" s="112"/>
      <c r="BB116" s="128"/>
      <c r="BC116" s="141"/>
      <c r="BD116" s="6"/>
      <c r="BE116" s="6"/>
      <c r="BF116" s="6"/>
      <c r="BG116" s="6"/>
      <c r="BH116" s="6"/>
      <c r="BI116" s="6"/>
      <c r="BJ116" s="6"/>
      <c r="BK116" s="6"/>
      <c r="BL116" s="112"/>
      <c r="BM116" s="112"/>
      <c r="BN116" s="112"/>
      <c r="BO116" s="6"/>
      <c r="BP116" s="6"/>
      <c r="BQ116" s="6"/>
      <c r="BR116" s="6"/>
      <c r="BS116" s="6"/>
      <c r="BT116" s="6"/>
      <c r="BU116" s="104"/>
      <c r="BV116"/>
      <c r="BW116" s="131"/>
      <c r="BX116" s="197"/>
      <c r="BY116" s="107"/>
      <c r="BZ116" s="132" t="str">
        <f t="shared" ref="BZ116:CA116" si="200">IF(BY116="","Abs.",BY116)</f>
        <v>Abs.</v>
      </c>
      <c r="CA116" s="106" t="str">
        <f t="shared" si="200"/>
        <v>Abs.</v>
      </c>
      <c r="CB116" s="106" t="str">
        <f t="shared" si="152"/>
        <v>Abs.</v>
      </c>
      <c r="CC116" s="106" t="str">
        <f t="shared" si="153"/>
        <v>Abs.</v>
      </c>
      <c r="CD116" s="106"/>
    </row>
    <row r="117" spans="1:82">
      <c r="A117" s="6"/>
      <c r="B117" s="104"/>
      <c r="C117" s="6"/>
      <c r="D117" s="135"/>
      <c r="E117" s="135"/>
      <c r="F117" s="6"/>
      <c r="G117" s="6"/>
      <c r="H117" s="6"/>
      <c r="I117" s="6"/>
      <c r="J117" s="6"/>
      <c r="K117" s="104"/>
      <c r="L117" s="6"/>
      <c r="M117" s="5"/>
      <c r="N117" s="113"/>
      <c r="O117" s="6"/>
      <c r="P117" s="6"/>
      <c r="Q117" s="6"/>
      <c r="R117" s="117"/>
      <c r="S117" s="6"/>
      <c r="T117" s="127"/>
      <c r="U117" s="127"/>
      <c r="V117" s="127"/>
      <c r="W117" s="6"/>
      <c r="X117" s="6"/>
      <c r="Y117" s="6"/>
      <c r="Z117" s="6"/>
      <c r="AA117" s="6"/>
      <c r="AB117" s="6"/>
      <c r="AC117" s="6"/>
      <c r="AD117" s="6"/>
      <c r="AE117" s="118"/>
      <c r="AF117" s="118"/>
      <c r="AG117" s="118"/>
      <c r="AH117" s="6"/>
      <c r="AI117" s="6"/>
      <c r="AJ117" s="6"/>
      <c r="AK117" s="6"/>
      <c r="AL117" s="6"/>
      <c r="AM117" s="6"/>
      <c r="AN117" s="6"/>
      <c r="AO117" s="6"/>
      <c r="AP117" s="112"/>
      <c r="AQ117" s="112"/>
      <c r="AR117" s="141"/>
      <c r="AS117" s="6"/>
      <c r="AT117" s="6"/>
      <c r="AU117" s="6"/>
      <c r="AV117" s="6"/>
      <c r="AW117" s="6"/>
      <c r="AX117" s="6"/>
      <c r="AY117" s="6"/>
      <c r="AZ117" s="6"/>
      <c r="BA117" s="112"/>
      <c r="BB117" s="128"/>
      <c r="BC117" s="141"/>
      <c r="BD117" s="6"/>
      <c r="BE117" s="6"/>
      <c r="BF117" s="6"/>
      <c r="BG117" s="6"/>
      <c r="BH117" s="6"/>
      <c r="BI117" s="6"/>
      <c r="BJ117" s="6"/>
      <c r="BK117" s="6"/>
      <c r="BL117" s="112"/>
      <c r="BM117" s="112"/>
      <c r="BN117" s="112"/>
      <c r="BO117" s="6"/>
      <c r="BP117" s="6"/>
      <c r="BQ117" s="6"/>
      <c r="BR117" s="6"/>
      <c r="BS117" s="6"/>
      <c r="BT117" s="6"/>
      <c r="BU117" s="104"/>
      <c r="BV117"/>
      <c r="BW117" s="131"/>
      <c r="BX117" s="197"/>
      <c r="BY117" s="107"/>
      <c r="BZ117" s="132" t="str">
        <f t="shared" ref="BZ117:CA117" si="201">IF(BY117="","Abs.",BY117)</f>
        <v>Abs.</v>
      </c>
      <c r="CA117" s="106" t="str">
        <f t="shared" si="201"/>
        <v>Abs.</v>
      </c>
      <c r="CB117" s="106" t="str">
        <f t="shared" si="152"/>
        <v>Abs.</v>
      </c>
      <c r="CC117" s="106" t="str">
        <f t="shared" si="153"/>
        <v>Abs.</v>
      </c>
      <c r="CD117" s="106"/>
    </row>
    <row r="118" spans="1:82">
      <c r="A118" s="6"/>
      <c r="B118" s="104"/>
      <c r="C118" s="6"/>
      <c r="D118" s="135"/>
      <c r="E118" s="135"/>
      <c r="F118" s="6"/>
      <c r="G118" s="6"/>
      <c r="H118" s="6"/>
      <c r="I118" s="6"/>
      <c r="J118" s="6"/>
      <c r="K118" s="104"/>
      <c r="L118" s="6"/>
      <c r="M118" s="5"/>
      <c r="N118" s="113"/>
      <c r="O118" s="6"/>
      <c r="P118" s="6"/>
      <c r="Q118" s="6"/>
      <c r="R118" s="117"/>
      <c r="S118" s="6"/>
      <c r="T118" s="127"/>
      <c r="U118" s="127"/>
      <c r="V118" s="127"/>
      <c r="W118" s="6"/>
      <c r="X118" s="6"/>
      <c r="Y118" s="6"/>
      <c r="Z118" s="6"/>
      <c r="AA118" s="6"/>
      <c r="AB118" s="6"/>
      <c r="AC118" s="6"/>
      <c r="AD118" s="6"/>
      <c r="AE118" s="118"/>
      <c r="AF118" s="118"/>
      <c r="AG118" s="118"/>
      <c r="AH118" s="6"/>
      <c r="AI118" s="6"/>
      <c r="AJ118" s="6"/>
      <c r="AK118" s="6"/>
      <c r="AL118" s="6"/>
      <c r="AM118" s="6"/>
      <c r="AN118" s="6"/>
      <c r="AO118" s="6"/>
      <c r="AP118" s="112"/>
      <c r="AQ118" s="112"/>
      <c r="AR118" s="141"/>
      <c r="AS118" s="6"/>
      <c r="AT118" s="6"/>
      <c r="AU118" s="6"/>
      <c r="AV118" s="6"/>
      <c r="AW118" s="6"/>
      <c r="AX118" s="6"/>
      <c r="AY118" s="6"/>
      <c r="AZ118" s="6"/>
      <c r="BA118" s="112"/>
      <c r="BB118" s="112"/>
      <c r="BC118" s="141"/>
      <c r="BD118" s="6"/>
      <c r="BE118" s="6"/>
      <c r="BF118" s="6"/>
      <c r="BG118" s="6"/>
      <c r="BH118" s="6"/>
      <c r="BI118" s="6"/>
      <c r="BJ118" s="6"/>
      <c r="BK118" s="6"/>
      <c r="BL118" s="112"/>
      <c r="BM118" s="112"/>
      <c r="BN118" s="112"/>
      <c r="BO118" s="6"/>
      <c r="BP118" s="6"/>
      <c r="BQ118" s="6"/>
      <c r="BR118" s="6"/>
      <c r="BS118" s="6"/>
      <c r="BT118" s="6"/>
      <c r="BU118" s="104"/>
      <c r="BV118"/>
      <c r="BW118" s="131"/>
      <c r="BX118" s="197"/>
      <c r="BY118" s="107"/>
      <c r="BZ118" s="132" t="str">
        <f t="shared" ref="BZ118:CA118" si="202">IF(BY118="","Abs.",BY118)</f>
        <v>Abs.</v>
      </c>
      <c r="CA118" s="106" t="str">
        <f t="shared" si="202"/>
        <v>Abs.</v>
      </c>
      <c r="CB118" s="106" t="str">
        <f t="shared" si="152"/>
        <v>Abs.</v>
      </c>
      <c r="CC118" s="106" t="str">
        <f t="shared" si="153"/>
        <v>Abs.</v>
      </c>
      <c r="CD118" s="106"/>
    </row>
    <row r="119" spans="1:82">
      <c r="A119" s="6"/>
      <c r="B119" s="104"/>
      <c r="C119" s="6"/>
      <c r="D119" s="135"/>
      <c r="E119" s="135"/>
      <c r="F119" s="6"/>
      <c r="G119" s="6"/>
      <c r="H119" s="6"/>
      <c r="I119" s="6"/>
      <c r="J119" s="6"/>
      <c r="K119" s="104"/>
      <c r="L119" s="6"/>
      <c r="M119" s="5"/>
      <c r="N119" s="113"/>
      <c r="O119" s="6"/>
      <c r="P119" s="6"/>
      <c r="Q119" s="6"/>
      <c r="R119" s="117"/>
      <c r="S119" s="6"/>
      <c r="T119" s="127"/>
      <c r="U119" s="127"/>
      <c r="V119" s="127"/>
      <c r="W119" s="6"/>
      <c r="X119" s="6"/>
      <c r="Y119" s="6"/>
      <c r="Z119" s="6"/>
      <c r="AA119" s="6"/>
      <c r="AB119" s="6"/>
      <c r="AC119" s="6"/>
      <c r="AD119" s="6"/>
      <c r="AE119" s="118"/>
      <c r="AF119" s="118"/>
      <c r="AG119" s="118"/>
      <c r="AH119" s="6"/>
      <c r="AI119" s="6"/>
      <c r="AJ119" s="6"/>
      <c r="AK119" s="6"/>
      <c r="AL119" s="6"/>
      <c r="AM119" s="6"/>
      <c r="AN119" s="6"/>
      <c r="AO119" s="6"/>
      <c r="AP119" s="112"/>
      <c r="AQ119" s="112"/>
      <c r="AR119" s="141"/>
      <c r="AS119" s="6"/>
      <c r="AT119" s="6"/>
      <c r="AU119" s="6"/>
      <c r="AV119" s="6"/>
      <c r="AW119" s="6"/>
      <c r="AX119" s="6"/>
      <c r="AY119" s="6"/>
      <c r="AZ119" s="6"/>
      <c r="BA119" s="112"/>
      <c r="BB119" s="112"/>
      <c r="BC119" s="141"/>
      <c r="BD119" s="6"/>
      <c r="BE119" s="6"/>
      <c r="BF119" s="6"/>
      <c r="BG119" s="6"/>
      <c r="BH119" s="6"/>
      <c r="BI119" s="6"/>
      <c r="BJ119" s="6"/>
      <c r="BK119" s="6"/>
      <c r="BL119" s="112"/>
      <c r="BM119" s="112"/>
      <c r="BN119" s="112"/>
      <c r="BO119" s="6"/>
      <c r="BP119" s="6"/>
      <c r="BQ119" s="6"/>
      <c r="BR119" s="6"/>
      <c r="BS119" s="6"/>
      <c r="BT119" s="6"/>
      <c r="BU119" s="104"/>
      <c r="BV119"/>
      <c r="BW119" s="131"/>
      <c r="BX119" s="197"/>
      <c r="BY119" s="107"/>
      <c r="BZ119" s="132" t="str">
        <f t="shared" ref="BZ119:CA119" si="203">IF(BY119="","Abs.",BY119)</f>
        <v>Abs.</v>
      </c>
      <c r="CA119" s="106" t="str">
        <f t="shared" si="203"/>
        <v>Abs.</v>
      </c>
      <c r="CB119" s="106" t="str">
        <f t="shared" si="152"/>
        <v>Abs.</v>
      </c>
      <c r="CC119" s="106" t="str">
        <f t="shared" si="153"/>
        <v>Abs.</v>
      </c>
      <c r="CD119" s="106"/>
    </row>
    <row r="120" spans="1:82">
      <c r="A120" s="6"/>
      <c r="B120" s="104"/>
      <c r="C120" s="6"/>
      <c r="D120" s="135"/>
      <c r="E120" s="135"/>
      <c r="F120" s="6"/>
      <c r="G120" s="6"/>
      <c r="H120" s="6"/>
      <c r="I120" s="6"/>
      <c r="J120" s="6"/>
      <c r="K120" s="104"/>
      <c r="L120" s="6"/>
      <c r="M120" s="5"/>
      <c r="N120" s="113"/>
      <c r="O120" s="6"/>
      <c r="P120" s="6"/>
      <c r="Q120" s="6"/>
      <c r="R120" s="117"/>
      <c r="S120" s="6"/>
      <c r="T120" s="127"/>
      <c r="U120" s="127"/>
      <c r="V120" s="127"/>
      <c r="W120" s="6"/>
      <c r="X120" s="6"/>
      <c r="Y120" s="6"/>
      <c r="Z120" s="6"/>
      <c r="AA120" s="6"/>
      <c r="AB120" s="6"/>
      <c r="AC120" s="6"/>
      <c r="AD120" s="6"/>
      <c r="AE120" s="118"/>
      <c r="AF120" s="118"/>
      <c r="AG120" s="118"/>
      <c r="AH120" s="6"/>
      <c r="AI120" s="6"/>
      <c r="AJ120" s="6"/>
      <c r="AK120" s="6"/>
      <c r="AL120" s="6"/>
      <c r="AM120" s="6"/>
      <c r="AN120" s="6"/>
      <c r="AO120" s="6"/>
      <c r="AP120" s="112"/>
      <c r="AQ120" s="112"/>
      <c r="AR120" s="141"/>
      <c r="AS120" s="6"/>
      <c r="AT120" s="6"/>
      <c r="AU120" s="6"/>
      <c r="AV120" s="6"/>
      <c r="AW120" s="6"/>
      <c r="AX120" s="6"/>
      <c r="AY120" s="6"/>
      <c r="AZ120" s="6"/>
      <c r="BA120" s="112"/>
      <c r="BB120" s="112"/>
      <c r="BC120" s="141"/>
      <c r="BD120" s="6"/>
      <c r="BE120" s="6"/>
      <c r="BF120" s="6"/>
      <c r="BG120" s="6"/>
      <c r="BH120" s="6"/>
      <c r="BI120" s="6"/>
      <c r="BJ120" s="6"/>
      <c r="BK120" s="6"/>
      <c r="BL120" s="112"/>
      <c r="BM120" s="112"/>
      <c r="BN120" s="112"/>
      <c r="BO120" s="6"/>
      <c r="BP120" s="6"/>
      <c r="BQ120" s="6"/>
      <c r="BR120" s="6"/>
      <c r="BS120" s="6"/>
      <c r="BT120" s="6"/>
      <c r="BU120" s="104"/>
      <c r="BV120"/>
      <c r="BW120" s="131"/>
      <c r="BX120" s="197"/>
      <c r="BY120" s="107"/>
      <c r="BZ120" s="132" t="str">
        <f t="shared" ref="BZ120:CA120" si="204">IF(BY120="","Abs.",BY120)</f>
        <v>Abs.</v>
      </c>
      <c r="CA120" s="106" t="str">
        <f t="shared" si="204"/>
        <v>Abs.</v>
      </c>
      <c r="CB120" s="106" t="str">
        <f t="shared" si="152"/>
        <v>Abs.</v>
      </c>
      <c r="CC120" s="106" t="str">
        <f t="shared" si="153"/>
        <v>Abs.</v>
      </c>
      <c r="CD120" s="106"/>
    </row>
    <row r="121" spans="1:82">
      <c r="A121" s="6"/>
      <c r="B121" s="104"/>
      <c r="C121" s="6"/>
      <c r="D121" s="135"/>
      <c r="E121" s="135"/>
      <c r="F121" s="6"/>
      <c r="G121" s="6"/>
      <c r="H121" s="6"/>
      <c r="I121" s="6"/>
      <c r="J121" s="6"/>
      <c r="K121" s="104"/>
      <c r="L121" s="6"/>
      <c r="M121" s="5"/>
      <c r="N121" s="113"/>
      <c r="O121" s="6"/>
      <c r="P121" s="6"/>
      <c r="Q121" s="6"/>
      <c r="R121" s="117"/>
      <c r="S121" s="6"/>
      <c r="T121" s="127"/>
      <c r="U121" s="127"/>
      <c r="V121" s="127"/>
      <c r="W121" s="6"/>
      <c r="X121" s="6"/>
      <c r="Y121" s="6"/>
      <c r="Z121" s="6"/>
      <c r="AA121" s="6"/>
      <c r="AB121" s="6"/>
      <c r="AC121" s="6"/>
      <c r="AD121" s="6"/>
      <c r="AE121" s="118"/>
      <c r="AF121" s="118"/>
      <c r="AG121" s="118"/>
      <c r="AH121" s="6"/>
      <c r="AI121" s="6"/>
      <c r="AJ121" s="6"/>
      <c r="AK121" s="6"/>
      <c r="AL121" s="6"/>
      <c r="AM121" s="6"/>
      <c r="AN121" s="6"/>
      <c r="AO121" s="6"/>
      <c r="AP121" s="112"/>
      <c r="AQ121" s="112"/>
      <c r="AR121" s="141"/>
      <c r="AS121" s="6"/>
      <c r="AT121" s="6"/>
      <c r="AU121" s="6"/>
      <c r="AV121" s="6"/>
      <c r="AW121" s="6"/>
      <c r="AX121" s="6"/>
      <c r="AY121" s="6"/>
      <c r="AZ121" s="6"/>
      <c r="BA121" s="112"/>
      <c r="BB121" s="112"/>
      <c r="BC121" s="141"/>
      <c r="BD121" s="6"/>
      <c r="BE121" s="6"/>
      <c r="BF121" s="6"/>
      <c r="BG121" s="6"/>
      <c r="BH121" s="6"/>
      <c r="BI121" s="6"/>
      <c r="BJ121" s="6"/>
      <c r="BK121" s="6"/>
      <c r="BL121" s="112"/>
      <c r="BM121" s="112"/>
      <c r="BN121" s="112"/>
      <c r="BO121" s="6"/>
      <c r="BP121" s="6"/>
      <c r="BQ121" s="6"/>
      <c r="BR121" s="6"/>
      <c r="BS121" s="6"/>
      <c r="BT121" s="6"/>
      <c r="BU121" s="104"/>
      <c r="BV121"/>
      <c r="BW121" s="131"/>
      <c r="BX121" s="197"/>
      <c r="BY121" s="107"/>
      <c r="BZ121" s="132" t="str">
        <f t="shared" ref="BZ121:CA121" si="205">IF(BY121="","Abs.",BY121)</f>
        <v>Abs.</v>
      </c>
      <c r="CA121" s="106" t="str">
        <f t="shared" si="205"/>
        <v>Abs.</v>
      </c>
      <c r="CB121" s="106" t="str">
        <f t="shared" si="152"/>
        <v>Abs.</v>
      </c>
      <c r="CC121" s="106" t="str">
        <f t="shared" si="153"/>
        <v>Abs.</v>
      </c>
      <c r="CD121" s="106"/>
    </row>
    <row r="122" spans="1:82">
      <c r="A122" s="109"/>
      <c r="B122" s="104"/>
      <c r="C122" s="6"/>
      <c r="D122" s="135"/>
      <c r="E122" s="135"/>
      <c r="F122" s="6"/>
      <c r="G122" s="6"/>
      <c r="H122" s="6"/>
      <c r="I122" s="6"/>
      <c r="J122" s="6"/>
      <c r="K122" s="104"/>
      <c r="L122" s="6"/>
      <c r="M122" s="5"/>
      <c r="N122" s="113"/>
      <c r="O122" s="6"/>
      <c r="P122" s="6"/>
      <c r="Q122" s="6"/>
      <c r="R122" s="117"/>
      <c r="S122" s="6"/>
      <c r="T122" s="127"/>
      <c r="U122" s="127"/>
      <c r="V122" s="127"/>
      <c r="W122" s="6"/>
      <c r="X122" s="6"/>
      <c r="Y122" s="6"/>
      <c r="Z122" s="6"/>
      <c r="AA122" s="6"/>
      <c r="AB122" s="6"/>
      <c r="AC122" s="6"/>
      <c r="AD122" s="6"/>
      <c r="AE122" s="118"/>
      <c r="AF122" s="118"/>
      <c r="AG122" s="118"/>
      <c r="AH122" s="6"/>
      <c r="AI122" s="6"/>
      <c r="AJ122" s="6"/>
      <c r="AK122" s="6"/>
      <c r="AL122" s="6"/>
      <c r="AM122" s="6"/>
      <c r="AN122" s="6"/>
      <c r="AO122" s="6"/>
      <c r="AP122" s="112"/>
      <c r="AQ122" s="112"/>
      <c r="AR122" s="141"/>
      <c r="AS122" s="6"/>
      <c r="AT122" s="6"/>
      <c r="AU122" s="6"/>
      <c r="AV122" s="6"/>
      <c r="AW122" s="6"/>
      <c r="AX122" s="6"/>
      <c r="AY122" s="6"/>
      <c r="AZ122" s="6"/>
      <c r="BA122" s="112"/>
      <c r="BB122" s="112"/>
      <c r="BC122" s="141"/>
      <c r="BD122" s="6"/>
      <c r="BE122" s="6"/>
      <c r="BF122" s="6"/>
      <c r="BG122" s="6"/>
      <c r="BH122" s="6"/>
      <c r="BI122" s="6"/>
      <c r="BJ122" s="6"/>
      <c r="BK122" s="6"/>
      <c r="BL122" s="112"/>
      <c r="BM122" s="112"/>
      <c r="BN122" s="112"/>
      <c r="BO122" s="6"/>
      <c r="BP122" s="6"/>
      <c r="BQ122" s="6"/>
      <c r="BR122" s="6"/>
      <c r="BS122" s="6"/>
      <c r="BT122" s="6"/>
      <c r="BU122" s="104"/>
      <c r="BV122"/>
      <c r="BW122" s="131"/>
      <c r="BX122" s="197"/>
      <c r="BY122" s="107"/>
      <c r="BZ122" s="132" t="str">
        <f t="shared" ref="BZ122:CA122" si="206">IF(BY122="","Abs.",BY122)</f>
        <v>Abs.</v>
      </c>
      <c r="CA122" s="106" t="str">
        <f t="shared" si="206"/>
        <v>Abs.</v>
      </c>
      <c r="CB122" s="106" t="str">
        <f t="shared" si="152"/>
        <v>Abs.</v>
      </c>
      <c r="CC122" s="106" t="str">
        <f t="shared" si="153"/>
        <v>Abs.</v>
      </c>
      <c r="CD122" s="106"/>
    </row>
    <row r="123" spans="1:82">
      <c r="A123" s="109"/>
      <c r="B123" s="50"/>
      <c r="C123" s="6"/>
      <c r="D123" s="135"/>
      <c r="E123" s="135"/>
      <c r="F123" s="6"/>
      <c r="G123" s="6"/>
      <c r="H123" s="6"/>
      <c r="I123" s="6"/>
      <c r="J123" s="6"/>
      <c r="K123" s="50"/>
      <c r="L123" s="6"/>
      <c r="M123" s="83"/>
      <c r="N123" s="113"/>
      <c r="O123" s="6"/>
      <c r="P123" s="6"/>
      <c r="Q123" s="6"/>
      <c r="R123" s="50"/>
      <c r="S123" s="6"/>
      <c r="T123" s="127"/>
      <c r="U123" s="127"/>
      <c r="V123" s="127"/>
      <c r="W123" s="6"/>
      <c r="X123" s="6"/>
      <c r="Y123" s="6"/>
      <c r="Z123" s="6"/>
      <c r="AA123" s="6"/>
      <c r="AB123" s="6"/>
      <c r="AC123" s="50"/>
      <c r="AD123" s="6"/>
      <c r="AE123" s="118"/>
      <c r="AF123" s="118"/>
      <c r="AG123" s="118"/>
      <c r="AH123" s="6"/>
      <c r="AI123" s="6"/>
      <c r="AJ123" s="6"/>
      <c r="AK123" s="6"/>
      <c r="AL123" s="6"/>
      <c r="AM123" s="6"/>
      <c r="AN123" s="50"/>
      <c r="AO123" s="6"/>
      <c r="AP123" s="112"/>
      <c r="AQ123" s="142"/>
      <c r="AR123" s="141"/>
      <c r="AS123" s="6"/>
      <c r="AT123" s="6"/>
      <c r="AU123" s="6"/>
      <c r="AV123" s="6"/>
      <c r="AW123" s="6"/>
      <c r="AX123" s="6"/>
      <c r="AY123" s="50"/>
      <c r="AZ123" s="6"/>
      <c r="BA123" s="112"/>
      <c r="BB123" s="142"/>
      <c r="BC123" s="141"/>
      <c r="BD123" s="6"/>
      <c r="BE123" s="6"/>
      <c r="BF123" s="6"/>
      <c r="BG123" s="6"/>
      <c r="BH123" s="6"/>
      <c r="BI123" s="6"/>
      <c r="BJ123" s="50"/>
      <c r="BK123" s="6"/>
      <c r="BL123" s="112"/>
      <c r="BM123" s="112"/>
      <c r="BN123" s="112"/>
      <c r="BO123" s="6"/>
      <c r="BP123" s="6"/>
      <c r="BQ123" s="6"/>
      <c r="BR123" s="6"/>
      <c r="BS123" s="6"/>
      <c r="BT123" s="6"/>
      <c r="BU123" s="50"/>
      <c r="BV123"/>
      <c r="BW123" s="131"/>
      <c r="BX123" s="197"/>
      <c r="BY123" s="107"/>
      <c r="BZ123" s="132" t="str">
        <f t="shared" ref="BZ123:CA123" si="207">IF(BY123="","Abs.",BY123)</f>
        <v>Abs.</v>
      </c>
      <c r="CA123" s="106" t="str">
        <f t="shared" si="207"/>
        <v>Abs.</v>
      </c>
      <c r="CB123" s="106" t="str">
        <f t="shared" si="152"/>
        <v>Abs.</v>
      </c>
      <c r="CC123" s="106" t="str">
        <f t="shared" si="153"/>
        <v>Abs.</v>
      </c>
      <c r="CD123" s="106"/>
    </row>
    <row r="124" spans="1:82">
      <c r="A124" s="109"/>
      <c r="B124" s="50"/>
      <c r="C124" s="6"/>
      <c r="D124" s="135"/>
      <c r="E124" s="135"/>
      <c r="F124" s="6"/>
      <c r="G124" s="6"/>
      <c r="H124" s="6"/>
      <c r="I124" s="6"/>
      <c r="J124" s="6"/>
      <c r="K124" s="50"/>
      <c r="L124" s="6"/>
      <c r="M124" s="83"/>
      <c r="N124" s="113"/>
      <c r="O124" s="6"/>
      <c r="P124" s="6"/>
      <c r="Q124" s="6"/>
      <c r="R124" s="50"/>
      <c r="S124" s="6"/>
      <c r="T124" s="127"/>
      <c r="U124" s="127"/>
      <c r="V124" s="127"/>
      <c r="W124" s="6"/>
      <c r="X124" s="6"/>
      <c r="Y124" s="6"/>
      <c r="Z124" s="6"/>
      <c r="AA124" s="6"/>
      <c r="AB124" s="6"/>
      <c r="AC124" s="50"/>
      <c r="AD124" s="6"/>
      <c r="AE124" s="118"/>
      <c r="AF124" s="118"/>
      <c r="AG124" s="118"/>
      <c r="AH124" s="6"/>
      <c r="AI124" s="6"/>
      <c r="AJ124" s="6"/>
      <c r="AK124" s="6"/>
      <c r="AL124" s="6"/>
      <c r="AM124" s="6"/>
      <c r="AN124" s="50"/>
      <c r="AO124" s="6"/>
      <c r="AP124" s="112"/>
      <c r="AQ124" s="142"/>
      <c r="AR124" s="141"/>
      <c r="AS124" s="6"/>
      <c r="AT124" s="6"/>
      <c r="AU124" s="6"/>
      <c r="AV124" s="6"/>
      <c r="AW124" s="6"/>
      <c r="AX124" s="6"/>
      <c r="AY124" s="50"/>
      <c r="AZ124" s="6"/>
      <c r="BA124" s="112"/>
      <c r="BB124" s="142"/>
      <c r="BC124" s="141"/>
      <c r="BD124" s="6"/>
      <c r="BE124" s="6"/>
      <c r="BF124" s="6"/>
      <c r="BG124" s="6"/>
      <c r="BH124" s="6"/>
      <c r="BI124" s="6"/>
      <c r="BJ124" s="50"/>
      <c r="BK124" s="6"/>
      <c r="BL124" s="112"/>
      <c r="BM124" s="112"/>
      <c r="BN124" s="112"/>
      <c r="BO124" s="6"/>
      <c r="BP124" s="6"/>
      <c r="BQ124" s="6"/>
      <c r="BR124" s="6"/>
      <c r="BS124" s="6"/>
      <c r="BT124" s="6"/>
      <c r="BU124" s="50"/>
      <c r="BV124"/>
      <c r="BW124" s="131"/>
      <c r="BX124" s="197"/>
      <c r="BY124" s="107"/>
      <c r="BZ124" s="132" t="str">
        <f t="shared" ref="BZ124:CA124" si="208">IF(BY124="","Abs.",BY124)</f>
        <v>Abs.</v>
      </c>
      <c r="CA124" s="106" t="str">
        <f t="shared" si="208"/>
        <v>Abs.</v>
      </c>
      <c r="CB124" s="106" t="str">
        <f t="shared" si="152"/>
        <v>Abs.</v>
      </c>
      <c r="CC124" s="106" t="str">
        <f t="shared" si="153"/>
        <v>Abs.</v>
      </c>
      <c r="CD124" s="106"/>
    </row>
    <row r="125" spans="1:82">
      <c r="A125" s="109"/>
      <c r="B125" s="50"/>
      <c r="C125" s="6"/>
      <c r="D125" s="135"/>
      <c r="E125" s="135"/>
      <c r="F125" s="6"/>
      <c r="G125" s="6"/>
      <c r="H125" s="6"/>
      <c r="I125" s="6"/>
      <c r="J125" s="6"/>
      <c r="K125" s="50"/>
      <c r="L125" s="6"/>
      <c r="M125" s="83"/>
      <c r="N125" s="113"/>
      <c r="O125" s="6"/>
      <c r="P125" s="6"/>
      <c r="Q125" s="6"/>
      <c r="R125" s="50"/>
      <c r="S125" s="6"/>
      <c r="T125" s="127"/>
      <c r="U125" s="127"/>
      <c r="V125" s="127"/>
      <c r="W125" s="6"/>
      <c r="X125" s="6"/>
      <c r="Y125" s="6"/>
      <c r="Z125" s="6"/>
      <c r="AA125" s="6"/>
      <c r="AB125" s="6"/>
      <c r="AC125" s="50"/>
      <c r="AD125" s="6"/>
      <c r="AE125" s="118"/>
      <c r="AF125" s="118"/>
      <c r="AG125" s="118"/>
      <c r="AH125" s="6"/>
      <c r="AI125" s="6"/>
      <c r="AJ125" s="6"/>
      <c r="AK125" s="6"/>
      <c r="AL125" s="6"/>
      <c r="AM125" s="6"/>
      <c r="AN125" s="50"/>
      <c r="AO125" s="6"/>
      <c r="AP125" s="112"/>
      <c r="AQ125" s="142"/>
      <c r="AR125" s="141"/>
      <c r="AS125" s="6"/>
      <c r="AT125" s="6"/>
      <c r="AU125" s="6"/>
      <c r="AV125" s="6"/>
      <c r="AW125" s="6"/>
      <c r="AX125" s="6"/>
      <c r="AY125" s="50"/>
      <c r="AZ125" s="6"/>
      <c r="BA125" s="112"/>
      <c r="BB125" s="142"/>
      <c r="BC125" s="141"/>
      <c r="BD125" s="6"/>
      <c r="BE125" s="6"/>
      <c r="BF125" s="6"/>
      <c r="BG125" s="6"/>
      <c r="BH125" s="6"/>
      <c r="BI125" s="6"/>
      <c r="BJ125" s="50"/>
      <c r="BK125" s="6"/>
      <c r="BL125" s="112"/>
      <c r="BM125" s="112"/>
      <c r="BN125" s="112"/>
      <c r="BO125" s="6"/>
      <c r="BP125" s="6"/>
      <c r="BQ125" s="6"/>
      <c r="BR125" s="6"/>
      <c r="BS125" s="6"/>
      <c r="BT125" s="6"/>
      <c r="BU125" s="50"/>
      <c r="BV125"/>
      <c r="BW125" s="131"/>
      <c r="BX125" s="197"/>
      <c r="BY125" s="107"/>
      <c r="BZ125" s="132" t="str">
        <f t="shared" ref="BZ125:CA125" si="209">IF(BY125="","Abs.",BY125)</f>
        <v>Abs.</v>
      </c>
      <c r="CA125" s="106" t="str">
        <f t="shared" si="209"/>
        <v>Abs.</v>
      </c>
      <c r="CB125" s="106" t="str">
        <f t="shared" si="152"/>
        <v>Abs.</v>
      </c>
      <c r="CC125" s="106" t="str">
        <f t="shared" si="153"/>
        <v>Abs.</v>
      </c>
      <c r="CD125" s="106"/>
    </row>
    <row r="126" spans="1:82">
      <c r="A126" s="50"/>
      <c r="B126" s="50"/>
      <c r="C126" s="50"/>
      <c r="D126" s="83"/>
      <c r="E126" s="83"/>
      <c r="F126" s="50"/>
      <c r="G126" s="50"/>
      <c r="H126" s="50"/>
      <c r="I126" s="50"/>
      <c r="J126" s="50"/>
      <c r="K126" s="50"/>
      <c r="L126" s="50"/>
      <c r="M126" s="83"/>
      <c r="N126" s="50" t="str">
        <f t="shared" ref="N126" si="210">IF(M126="","Abs.",M126)</f>
        <v>Abs.</v>
      </c>
      <c r="O126" s="50" t="str">
        <f t="shared" ref="O126" si="211">IF(N126="","Abs.",N126)</f>
        <v>Abs.</v>
      </c>
      <c r="P126" s="50" t="str">
        <f t="shared" ref="P126" si="212">IF(M126="","Abs.",IF(N126&lt;33,"F",IF(O126&lt;=39,"D",IF(O126&lt;=49,"C",IF(O126&lt;=59,"B",IF(O126&lt;=69,"A-",IF(O126&lt;=79,"A",IF(O126&gt;=80,"A+"))))))))</f>
        <v>Abs.</v>
      </c>
      <c r="Q126" s="50" t="str">
        <f t="shared" ref="Q126" si="213">IF(M126="","Abs.",IF(N126&lt;33,"F",IF(O126&lt;=39,1,IF(O126&lt;=49,2,IF(O126&lt;=59,3,IF(O126&lt;=69,3.5,IF(O126&lt;=79,4,IF(O126&gt;=80,5))))))))</f>
        <v>Abs.</v>
      </c>
      <c r="R126" s="50"/>
      <c r="S126" s="50"/>
      <c r="T126" s="50"/>
      <c r="U126" s="50"/>
      <c r="V126" s="50"/>
      <c r="W126" s="50" t="str">
        <f t="shared" ref="W126" si="214">IF(T126&gt;25,"N/A",IF(T126="","Abs.",T126))</f>
        <v>Abs.</v>
      </c>
      <c r="X126" s="50" t="str">
        <f t="shared" ref="X126" si="215">IF(U126&gt;50,"N/A",IF(U126="","Abs.",U126))</f>
        <v>Abs.</v>
      </c>
      <c r="Y126" s="50"/>
      <c r="Z126" s="50"/>
      <c r="AA126" s="50"/>
      <c r="AB126" s="50"/>
      <c r="AC126" s="50"/>
      <c r="AD126" s="50"/>
      <c r="AE126" s="83"/>
      <c r="AF126" s="83"/>
      <c r="AG126" s="83"/>
      <c r="AH126" s="50"/>
      <c r="AI126" s="50"/>
      <c r="AJ126" s="50"/>
      <c r="AK126" s="50"/>
      <c r="AL126" s="50"/>
      <c r="AM126" s="50"/>
      <c r="AN126" s="50"/>
      <c r="AO126" s="50"/>
      <c r="AP126" s="50">
        <v>17</v>
      </c>
      <c r="AQ126" s="50">
        <v>19</v>
      </c>
      <c r="AR126" s="50"/>
      <c r="AS126" s="50">
        <f t="shared" ref="AS126" si="216">IF(AP126&gt;25,"N/A",IF(AP126="","Abs.",AP126))</f>
        <v>17</v>
      </c>
      <c r="AT126" s="50">
        <f t="shared" ref="AT126" si="217">IF(AQ126&gt;50,"N/A",IF(AQ126="","Abs.",AQ126))</f>
        <v>19</v>
      </c>
      <c r="AU126" s="50"/>
      <c r="AV126" s="50"/>
      <c r="AW126" s="50"/>
      <c r="AX126" s="50"/>
      <c r="AY126" s="50"/>
      <c r="AZ126" s="50"/>
      <c r="BA126" s="50"/>
      <c r="BB126" s="50"/>
      <c r="BC126" s="50"/>
      <c r="BD126" s="50" t="str">
        <f t="shared" ref="BD126" si="218">IF(BA126&gt;25,"N/A",IF(BA126="","Abs.",BA126))</f>
        <v>Abs.</v>
      </c>
      <c r="BE126" s="50" t="str">
        <f t="shared" ref="BE126" si="219">IF(BB126&gt;50,"N/A",IF(BB126="","Abs.",BB126))</f>
        <v>Abs.</v>
      </c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132" t="str">
        <f t="shared" ref="BZ126:CA126" si="220">IF(BY126="","Abs.",BY126)</f>
        <v>Abs.</v>
      </c>
      <c r="CA126" s="106" t="str">
        <f t="shared" si="220"/>
        <v>Abs.</v>
      </c>
      <c r="CB126" s="106" t="str">
        <f t="shared" si="152"/>
        <v>Abs.</v>
      </c>
      <c r="CC126" s="106" t="str">
        <f t="shared" si="153"/>
        <v>Abs.</v>
      </c>
      <c r="CD126" s="106"/>
    </row>
    <row r="127" spans="1:82">
      <c r="A127" s="50"/>
      <c r="B127" s="50"/>
      <c r="C127" s="50"/>
      <c r="D127" s="83"/>
      <c r="E127" s="83"/>
      <c r="F127" s="50"/>
      <c r="G127" s="50"/>
      <c r="H127" s="50"/>
      <c r="I127" s="50"/>
      <c r="J127" s="50"/>
      <c r="K127" s="50"/>
      <c r="L127" s="50"/>
      <c r="M127" s="83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83"/>
      <c r="AF127" s="83"/>
      <c r="AG127" s="83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132" t="str">
        <f t="shared" ref="BZ127:CA127" si="221">IF(BY127="","Abs.",BY127)</f>
        <v>Abs.</v>
      </c>
      <c r="CA127" s="106" t="str">
        <f t="shared" si="221"/>
        <v>Abs.</v>
      </c>
      <c r="CB127" s="106" t="str">
        <f t="shared" si="152"/>
        <v>Abs.</v>
      </c>
      <c r="CC127" s="106" t="str">
        <f t="shared" si="153"/>
        <v>Abs.</v>
      </c>
      <c r="CD127" s="106"/>
    </row>
    <row r="128" spans="1:82">
      <c r="A128" s="50"/>
      <c r="B128" s="50"/>
      <c r="C128" s="50"/>
      <c r="D128" s="83"/>
      <c r="E128" s="83"/>
      <c r="F128" s="50"/>
      <c r="G128" s="50"/>
      <c r="H128" s="50"/>
      <c r="I128" s="50"/>
      <c r="J128" s="50"/>
      <c r="K128" s="50"/>
      <c r="L128" s="50"/>
      <c r="M128" s="83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83"/>
      <c r="AF128" s="83"/>
      <c r="AG128" s="83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132" t="str">
        <f t="shared" ref="BZ128:CA128" si="222">IF(BY128="","Abs.",BY128)</f>
        <v>Abs.</v>
      </c>
      <c r="CA128" s="106" t="str">
        <f t="shared" si="222"/>
        <v>Abs.</v>
      </c>
      <c r="CB128" s="106" t="str">
        <f t="shared" si="152"/>
        <v>Abs.</v>
      </c>
      <c r="CC128" s="106" t="str">
        <f t="shared" si="153"/>
        <v>Abs.</v>
      </c>
      <c r="CD128" s="106"/>
    </row>
    <row r="129" spans="1:8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83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132" t="str">
        <f t="shared" ref="BZ129:CA129" si="223">IF(BY129="","Abs.",BY129)</f>
        <v>Abs.</v>
      </c>
      <c r="CA129" s="106" t="str">
        <f t="shared" si="223"/>
        <v>Abs.</v>
      </c>
      <c r="CB129" s="106" t="str">
        <f t="shared" si="152"/>
        <v>Abs.</v>
      </c>
      <c r="CC129" s="106" t="str">
        <f t="shared" si="153"/>
        <v>Abs.</v>
      </c>
      <c r="CD129" s="106"/>
    </row>
    <row r="130" spans="1:82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M130" s="104"/>
      <c r="N130" s="104"/>
      <c r="O130" s="104"/>
      <c r="P130" s="104"/>
      <c r="Q130" s="104"/>
      <c r="R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X130" s="189"/>
      <c r="BY130" s="189"/>
      <c r="BZ130" s="132" t="str">
        <f t="shared" ref="BZ130:CA130" si="224">IF(BY130="","Abs.",BY130)</f>
        <v>Abs.</v>
      </c>
      <c r="CA130" s="106" t="str">
        <f t="shared" si="224"/>
        <v>Abs.</v>
      </c>
      <c r="CB130" s="106" t="str">
        <f t="shared" si="152"/>
        <v>Abs.</v>
      </c>
      <c r="CC130" s="106" t="str">
        <f t="shared" si="153"/>
        <v>Abs.</v>
      </c>
      <c r="CD130" s="106"/>
    </row>
    <row r="131" spans="1:82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M131" s="104"/>
      <c r="N131" s="104"/>
      <c r="O131" s="104"/>
      <c r="P131" s="104"/>
      <c r="Q131" s="104"/>
      <c r="R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X131" s="189"/>
      <c r="BY131" s="189"/>
      <c r="BZ131" s="132" t="str">
        <f t="shared" ref="BZ131:CA131" si="225">IF(BY131="","Abs.",BY131)</f>
        <v>Abs.</v>
      </c>
      <c r="CA131" s="106" t="str">
        <f t="shared" si="225"/>
        <v>Abs.</v>
      </c>
      <c r="CB131" s="106" t="str">
        <f t="shared" si="152"/>
        <v>Abs.</v>
      </c>
      <c r="CC131" s="106" t="str">
        <f t="shared" si="153"/>
        <v>Abs.</v>
      </c>
      <c r="CD131" s="106"/>
    </row>
    <row r="132" spans="1:82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M132" s="104"/>
      <c r="N132" s="104"/>
      <c r="O132" s="104"/>
      <c r="P132" s="104"/>
      <c r="Q132" s="104"/>
      <c r="R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X132" s="189"/>
      <c r="BY132" s="189"/>
      <c r="BZ132" s="132" t="str">
        <f t="shared" ref="BZ132:CA132" si="226">IF(BY132="","Abs.",BY132)</f>
        <v>Abs.</v>
      </c>
      <c r="CA132" s="106" t="str">
        <f t="shared" si="226"/>
        <v>Abs.</v>
      </c>
      <c r="CB132" s="106" t="str">
        <f t="shared" si="152"/>
        <v>Abs.</v>
      </c>
      <c r="CC132" s="106" t="str">
        <f t="shared" si="153"/>
        <v>Abs.</v>
      </c>
      <c r="CD132" s="106"/>
    </row>
    <row r="133" spans="1:82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M133" s="104"/>
      <c r="N133" s="104"/>
      <c r="O133" s="104"/>
      <c r="P133" s="104"/>
      <c r="Q133" s="104"/>
      <c r="R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X133" s="189"/>
      <c r="BY133" s="189"/>
      <c r="BZ133" s="132" t="str">
        <f t="shared" ref="BZ133:CA133" si="227">IF(BY133="","Abs.",BY133)</f>
        <v>Abs.</v>
      </c>
      <c r="CA133" s="106" t="str">
        <f t="shared" si="227"/>
        <v>Abs.</v>
      </c>
      <c r="CB133" s="106" t="str">
        <f t="shared" ref="CB133:CB138" si="228">IF(BY133="","Abs.",IF(BZ133&lt;33,"F",IF(CA133&lt;=39,"D",IF(CA133&lt;=49,"C",IF(CA133&lt;=59,"B",IF(CA133&lt;=69,"A-",IF(CA133&lt;=79,"A",IF(CA133&gt;=80,"A+"))))))))</f>
        <v>Abs.</v>
      </c>
      <c r="CC133" s="106" t="str">
        <f t="shared" ref="CC133:CC138" si="229">IF(BY133="","Abs.",IF(BZ133&lt;33,"F",IF(CA133&lt;=39,1,IF(CA133&lt;=49,2,IF(CA133&lt;=59,3,IF(CA133&lt;=69,3.5,IF(CA133&lt;=79,4,IF(CA133&gt;=80,5))))))))</f>
        <v>Abs.</v>
      </c>
      <c r="CD133" s="106"/>
    </row>
    <row r="134" spans="1:82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M134" s="104"/>
      <c r="N134" s="104"/>
      <c r="O134" s="104"/>
      <c r="P134" s="104"/>
      <c r="Q134" s="104"/>
      <c r="R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X134" s="189"/>
      <c r="BY134" s="189"/>
      <c r="BZ134" s="132" t="str">
        <f t="shared" ref="BZ134:CA134" si="230">IF(BY134="","Abs.",BY134)</f>
        <v>Abs.</v>
      </c>
      <c r="CA134" s="106" t="str">
        <f t="shared" si="230"/>
        <v>Abs.</v>
      </c>
      <c r="CB134" s="106" t="str">
        <f t="shared" si="228"/>
        <v>Abs.</v>
      </c>
      <c r="CC134" s="106" t="str">
        <f t="shared" si="229"/>
        <v>Abs.</v>
      </c>
      <c r="CD134" s="106"/>
    </row>
    <row r="135" spans="1:82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M135" s="104"/>
      <c r="N135" s="104"/>
      <c r="O135" s="104"/>
      <c r="P135" s="104"/>
      <c r="Q135" s="104"/>
      <c r="R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X135" s="189"/>
      <c r="BY135" s="189"/>
      <c r="BZ135" s="132" t="str">
        <f t="shared" ref="BZ135:CA135" si="231">IF(BY135="","Abs.",BY135)</f>
        <v>Abs.</v>
      </c>
      <c r="CA135" s="106" t="str">
        <f t="shared" si="231"/>
        <v>Abs.</v>
      </c>
      <c r="CB135" s="106" t="str">
        <f t="shared" si="228"/>
        <v>Abs.</v>
      </c>
      <c r="CC135" s="106" t="str">
        <f t="shared" si="229"/>
        <v>Abs.</v>
      </c>
      <c r="CD135" s="106"/>
    </row>
    <row r="136" spans="1:82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M136" s="104"/>
      <c r="N136" s="104"/>
      <c r="O136" s="104"/>
      <c r="P136" s="104"/>
      <c r="Q136" s="104"/>
      <c r="R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X136" s="189"/>
      <c r="BY136" s="189"/>
      <c r="BZ136" s="132" t="str">
        <f t="shared" ref="BZ136:CA136" si="232">IF(BY136="","Abs.",BY136)</f>
        <v>Abs.</v>
      </c>
      <c r="CA136" s="106" t="str">
        <f t="shared" si="232"/>
        <v>Abs.</v>
      </c>
      <c r="CB136" s="106" t="str">
        <f t="shared" si="228"/>
        <v>Abs.</v>
      </c>
      <c r="CC136" s="106" t="str">
        <f t="shared" si="229"/>
        <v>Abs.</v>
      </c>
      <c r="CD136" s="106"/>
    </row>
    <row r="137" spans="1:82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M137" s="104"/>
      <c r="N137" s="104"/>
      <c r="O137" s="104"/>
      <c r="P137" s="104"/>
      <c r="Q137" s="104"/>
      <c r="R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X137" s="189"/>
      <c r="BY137" s="189"/>
      <c r="BZ137" s="132" t="str">
        <f t="shared" ref="BZ137:CA137" si="233">IF(BY137="","Abs.",BY137)</f>
        <v>Abs.</v>
      </c>
      <c r="CA137" s="106" t="str">
        <f t="shared" si="233"/>
        <v>Abs.</v>
      </c>
      <c r="CB137" s="106" t="str">
        <f t="shared" si="228"/>
        <v>Abs.</v>
      </c>
      <c r="CC137" s="106" t="str">
        <f t="shared" si="229"/>
        <v>Abs.</v>
      </c>
      <c r="CD137" s="106"/>
    </row>
    <row r="138" spans="1:82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M138" s="104"/>
      <c r="N138" s="104"/>
      <c r="O138" s="104"/>
      <c r="P138" s="104"/>
      <c r="Q138" s="104"/>
      <c r="R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X138" s="189"/>
      <c r="BY138" s="189"/>
      <c r="BZ138" s="132" t="str">
        <f t="shared" ref="BZ138:CA138" si="234">IF(BY138="","Abs.",BY138)</f>
        <v>Abs.</v>
      </c>
      <c r="CA138" s="106" t="str">
        <f t="shared" si="234"/>
        <v>Abs.</v>
      </c>
      <c r="CB138" s="106" t="str">
        <f t="shared" si="228"/>
        <v>Abs.</v>
      </c>
      <c r="CC138" s="106" t="str">
        <f t="shared" si="229"/>
        <v>Abs.</v>
      </c>
      <c r="CD138" s="106"/>
    </row>
  </sheetData>
  <mergeCells count="9">
    <mergeCell ref="AV1:AW1"/>
    <mergeCell ref="BG1:BH1"/>
    <mergeCell ref="BR1:BS1"/>
    <mergeCell ref="BX1:CD1"/>
    <mergeCell ref="E1:H1"/>
    <mergeCell ref="M1:O1"/>
    <mergeCell ref="U1:Z1"/>
    <mergeCell ref="AD1:AE1"/>
    <mergeCell ref="AH1:AK1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248"/>
  <sheetViews>
    <sheetView tabSelected="1" view="pageLayout" zoomScale="145" zoomScalePageLayoutView="145" workbookViewId="0">
      <selection activeCell="A18" sqref="A18:XFD18"/>
    </sheetView>
  </sheetViews>
  <sheetFormatPr defaultColWidth="9.140625" defaultRowHeight="15.75"/>
  <cols>
    <col min="1" max="1" width="3.28515625" style="31" customWidth="1"/>
    <col min="2" max="2" width="13.42578125" style="32" hidden="1" customWidth="1"/>
    <col min="3" max="3" width="7.85546875" style="32" customWidth="1"/>
    <col min="4" max="4" width="3.28515625" style="33" customWidth="1"/>
    <col min="5" max="5" width="3.42578125" style="33" customWidth="1"/>
    <col min="6" max="6" width="3.5703125" style="33" customWidth="1"/>
    <col min="7" max="7" width="5.28515625" style="33" customWidth="1"/>
    <col min="8" max="8" width="3" style="33" customWidth="1"/>
    <col min="9" max="9" width="3.28515625" style="33" customWidth="1"/>
    <col min="10" max="10" width="4.85546875" style="34" customWidth="1"/>
    <col min="11" max="11" width="3.5703125" style="33" customWidth="1"/>
    <col min="12" max="12" width="3.28515625" style="33" customWidth="1"/>
    <col min="13" max="13" width="3.85546875" style="33" hidden="1" customWidth="1"/>
    <col min="14" max="14" width="3.5703125" style="33" customWidth="1"/>
    <col min="15" max="15" width="3.42578125" style="33" customWidth="1"/>
    <col min="16" max="16" width="3.28515625" style="33" customWidth="1"/>
    <col min="17" max="17" width="3.85546875" style="33" customWidth="1"/>
    <col min="18" max="18" width="3.85546875" style="33" hidden="1" customWidth="1"/>
    <col min="19" max="19" width="3.5703125" style="33" customWidth="1"/>
    <col min="20" max="20" width="4" style="33" customWidth="1"/>
    <col min="21" max="21" width="4.140625" style="33" customWidth="1"/>
    <col min="22" max="22" width="3.85546875" style="33" customWidth="1"/>
    <col min="23" max="23" width="3.85546875" style="33" hidden="1" customWidth="1"/>
    <col min="24" max="24" width="4.42578125" style="33" customWidth="1"/>
    <col min="25" max="26" width="3.5703125" style="33" customWidth="1"/>
    <col min="27" max="27" width="3.140625" style="33" customWidth="1"/>
    <col min="28" max="28" width="2.7109375" style="33" customWidth="1"/>
    <col min="29" max="30" width="3.5703125" style="33" customWidth="1"/>
    <col min="31" max="31" width="4.7109375" style="33" customWidth="1"/>
    <col min="32" max="32" width="3.140625" style="33" customWidth="1"/>
    <col min="33" max="33" width="2.7109375" style="33" customWidth="1"/>
    <col min="34" max="34" width="3.28515625" style="33" customWidth="1"/>
    <col min="35" max="36" width="3.85546875" style="33" customWidth="1"/>
    <col min="37" max="38" width="5.42578125" style="33" hidden="1" customWidth="1"/>
    <col min="39" max="39" width="1.5703125" style="33" customWidth="1"/>
    <col min="40" max="40" width="7.28515625" style="33" customWidth="1"/>
    <col min="41" max="41" width="5.42578125" style="35" customWidth="1"/>
    <col min="42" max="42" width="9.85546875" style="36" customWidth="1"/>
    <col min="43" max="44" width="5.85546875" style="37" customWidth="1"/>
    <col min="45" max="46" width="5.85546875" style="32" customWidth="1"/>
    <col min="47" max="47" width="8.7109375" style="32" customWidth="1"/>
    <col min="48" max="48" width="8.7109375" style="33" customWidth="1"/>
    <col min="49" max="49" width="5.85546875" style="38" customWidth="1"/>
    <col min="50" max="50" width="5.85546875" style="39" customWidth="1"/>
    <col min="51" max="51" width="6.7109375" style="32" customWidth="1"/>
    <col min="52" max="52" width="13.42578125" style="33" customWidth="1"/>
    <col min="53" max="55" width="9.140625" style="33" customWidth="1"/>
    <col min="56" max="56" width="11.28515625" style="32" customWidth="1"/>
    <col min="57" max="16384" width="9.140625" style="33"/>
  </cols>
  <sheetData>
    <row r="1" spans="1:56" ht="16.5" customHeight="1">
      <c r="A1" s="40"/>
      <c r="B1" s="41"/>
      <c r="C1" s="41"/>
      <c r="D1" s="42"/>
      <c r="E1" s="42"/>
      <c r="F1" s="43"/>
      <c r="G1" s="250" t="s">
        <v>30</v>
      </c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60"/>
      <c r="AL1" s="60"/>
      <c r="AM1" s="60"/>
      <c r="AN1" s="60"/>
      <c r="AO1" s="61"/>
    </row>
    <row r="2" spans="1:56" ht="15.75" customHeight="1">
      <c r="A2" s="40"/>
      <c r="B2" s="41"/>
      <c r="C2" s="41"/>
      <c r="D2" s="42"/>
      <c r="E2" s="42"/>
      <c r="F2" s="42"/>
      <c r="G2" s="250" t="s">
        <v>31</v>
      </c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1"/>
      <c r="Z2" s="254" t="s">
        <v>32</v>
      </c>
      <c r="AA2" s="254"/>
      <c r="AB2" s="255">
        <f>(COUNTIF(AO8:AO213,"pass"))</f>
        <v>24</v>
      </c>
      <c r="AC2" s="256"/>
      <c r="AD2" s="257"/>
      <c r="AE2" s="258" t="s">
        <v>33</v>
      </c>
      <c r="AF2" s="259"/>
      <c r="AG2" s="259"/>
      <c r="AH2" s="259"/>
      <c r="AI2" s="260"/>
      <c r="AJ2" s="217"/>
      <c r="AK2" s="57"/>
      <c r="AL2" s="57"/>
      <c r="AM2" s="57"/>
      <c r="AN2" s="57">
        <f>COUNTIF(AO8:AO213,"Fail")</f>
        <v>44</v>
      </c>
      <c r="AO2" s="62"/>
    </row>
    <row r="3" spans="1:56" ht="13.5" customHeight="1">
      <c r="A3" s="40"/>
      <c r="B3" s="41"/>
      <c r="C3" s="41"/>
      <c r="D3" s="42"/>
      <c r="E3" s="42"/>
      <c r="F3" s="42"/>
      <c r="G3" s="248" t="s">
        <v>221</v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9"/>
      <c r="Z3" s="254" t="s">
        <v>34</v>
      </c>
      <c r="AA3" s="254"/>
      <c r="AB3" s="261">
        <f>(COUNTIF(AO8:AO213,"Abs."))</f>
        <v>27</v>
      </c>
      <c r="AC3" s="262"/>
      <c r="AD3" s="263"/>
      <c r="AE3" s="258" t="s">
        <v>35</v>
      </c>
      <c r="AF3" s="259"/>
      <c r="AG3" s="259"/>
      <c r="AH3" s="259"/>
      <c r="AI3" s="260"/>
      <c r="AJ3" s="217"/>
      <c r="AK3" s="57"/>
      <c r="AL3" s="57"/>
      <c r="AM3" s="57"/>
      <c r="AN3" s="63">
        <f>AB2+AN2</f>
        <v>68</v>
      </c>
      <c r="AO3" s="62"/>
      <c r="AP3" s="70"/>
    </row>
    <row r="4" spans="1:56" ht="21" customHeight="1">
      <c r="A4" s="40"/>
      <c r="B4" s="44"/>
      <c r="C4" s="45" t="s">
        <v>36</v>
      </c>
      <c r="D4" s="268" t="s">
        <v>54</v>
      </c>
      <c r="E4" s="268"/>
      <c r="F4" s="268"/>
      <c r="G4" s="268"/>
      <c r="H4" s="42"/>
      <c r="I4" s="42"/>
      <c r="J4" s="53"/>
      <c r="K4" s="42"/>
      <c r="L4" s="269"/>
      <c r="M4" s="269"/>
      <c r="N4" s="269"/>
      <c r="O4" s="269"/>
      <c r="P4" s="269"/>
      <c r="Q4" s="269"/>
      <c r="R4" s="269"/>
      <c r="S4" s="42"/>
      <c r="T4" s="42"/>
      <c r="U4" s="42" t="s">
        <v>0</v>
      </c>
      <c r="V4" s="42"/>
      <c r="W4" s="42"/>
      <c r="X4" s="42"/>
      <c r="Y4" s="42"/>
      <c r="Z4" s="254" t="s">
        <v>38</v>
      </c>
      <c r="AA4" s="254"/>
      <c r="AB4" s="254"/>
      <c r="AC4" s="254"/>
      <c r="AD4" s="254"/>
      <c r="AE4" s="56">
        <f>IFERROR(AB2*100/AN3,"00")</f>
        <v>35.294117647058826</v>
      </c>
      <c r="AF4" s="57" t="s">
        <v>39</v>
      </c>
      <c r="AG4" s="258" t="s">
        <v>40</v>
      </c>
      <c r="AH4" s="259"/>
      <c r="AI4" s="260"/>
      <c r="AJ4" s="217"/>
      <c r="AK4" s="57"/>
      <c r="AL4" s="57" t="s">
        <v>0</v>
      </c>
      <c r="AM4" s="57"/>
      <c r="AN4" s="63">
        <f>AN3+AB3</f>
        <v>95</v>
      </c>
      <c r="AO4" s="64"/>
    </row>
    <row r="5" spans="1:56" ht="16.5" customHeight="1">
      <c r="A5" s="40"/>
      <c r="B5" s="46" t="s">
        <v>41</v>
      </c>
      <c r="C5" s="270" t="str">
        <f>IF(D4="বিজ্ঞান","Science",IF(D4="মানবিক","Humanities","Business Studies"))</f>
        <v>Science</v>
      </c>
      <c r="D5" s="270"/>
      <c r="E5" s="270"/>
      <c r="F5" s="270"/>
      <c r="G5" s="270"/>
      <c r="H5" s="270"/>
      <c r="I5" s="270"/>
      <c r="J5" s="53"/>
      <c r="K5" s="42"/>
      <c r="L5" s="54"/>
      <c r="M5" s="54"/>
      <c r="N5" s="54"/>
      <c r="O5" s="54"/>
      <c r="P5" s="54"/>
      <c r="Q5" s="42"/>
      <c r="R5" s="42"/>
      <c r="S5" s="42"/>
      <c r="T5" s="42"/>
      <c r="U5" s="42"/>
      <c r="V5" s="42"/>
      <c r="W5" s="42"/>
      <c r="X5" s="42"/>
      <c r="Y5" s="42"/>
      <c r="Z5" s="42"/>
      <c r="AA5" s="271"/>
      <c r="AB5" s="271"/>
      <c r="AC5" s="271"/>
      <c r="AD5" s="271"/>
      <c r="AE5" s="271"/>
      <c r="AF5" s="59"/>
      <c r="AG5" s="59"/>
      <c r="AH5" s="59"/>
      <c r="AI5" s="65"/>
      <c r="AJ5" s="65"/>
      <c r="AK5" s="61"/>
      <c r="AL5" s="61"/>
      <c r="AM5" s="61"/>
      <c r="AN5" s="59"/>
      <c r="AO5" s="66"/>
    </row>
    <row r="6" spans="1:56" ht="14.25" customHeight="1">
      <c r="A6" s="274" t="s">
        <v>9</v>
      </c>
      <c r="B6" s="47" t="s">
        <v>10</v>
      </c>
      <c r="C6" s="275" t="s">
        <v>42</v>
      </c>
      <c r="D6" s="267" t="s">
        <v>1</v>
      </c>
      <c r="E6" s="267"/>
      <c r="F6" s="267"/>
      <c r="G6" s="267"/>
      <c r="H6" s="266" t="s">
        <v>2</v>
      </c>
      <c r="I6" s="266"/>
      <c r="J6" s="266"/>
      <c r="K6" s="267" t="str">
        <f>IF(D$4="বিজ্ঞান","Physics",IF(D$4="মানবিক","Civics",IF(D$4="ব্যাবসায় শিক্ষা","Accounting")))</f>
        <v>Physics</v>
      </c>
      <c r="L6" s="267"/>
      <c r="M6" s="267"/>
      <c r="N6" s="267"/>
      <c r="O6" s="267"/>
      <c r="P6" s="266" t="str">
        <f>IF(D$4="বিজ্ঞান","Chemistry",IF(D$4="মানবিক","Economics",IF(D$4="ব্যাবসায় শিক্ষা","Management")))</f>
        <v>Chemistry</v>
      </c>
      <c r="Q6" s="266"/>
      <c r="R6" s="266"/>
      <c r="S6" s="266"/>
      <c r="T6" s="266"/>
      <c r="U6" s="267" t="str">
        <f>IF(D$4="বিজ্ঞান","Biology",IF(D$4="মানবিক","Islamic History ",IF(D$4="ব্যাবসায় শিক্ষা","Economics")))</f>
        <v>Biology</v>
      </c>
      <c r="V6" s="267"/>
      <c r="W6" s="267"/>
      <c r="X6" s="267"/>
      <c r="Y6" s="267"/>
      <c r="Z6" s="266" t="str">
        <f>IF(D$4="বিজ্ঞান","Mathematics",IF(D$4="মানবিক"," Logic",IF(D$4="ব্যাবসায় শিক্ষা","Finance &amp; Banking")))</f>
        <v>Mathematics</v>
      </c>
      <c r="AA6" s="266"/>
      <c r="AB6" s="266"/>
      <c r="AC6" s="266"/>
      <c r="AD6" s="266"/>
      <c r="AE6" s="267" t="s">
        <v>43</v>
      </c>
      <c r="AF6" s="267"/>
      <c r="AG6" s="267"/>
      <c r="AH6" s="267"/>
      <c r="AI6" s="267"/>
      <c r="AJ6" s="267" t="s">
        <v>225</v>
      </c>
      <c r="AK6" s="276">
        <v>1</v>
      </c>
      <c r="AL6" s="277">
        <v>2</v>
      </c>
      <c r="AM6" s="48"/>
      <c r="AN6" s="252" t="s">
        <v>16</v>
      </c>
      <c r="AO6" s="264" t="s">
        <v>44</v>
      </c>
      <c r="AP6" s="71" t="s">
        <v>45</v>
      </c>
      <c r="AQ6" s="67"/>
      <c r="AR6" s="67" t="s">
        <v>46</v>
      </c>
      <c r="AS6" s="72" t="s">
        <v>47</v>
      </c>
      <c r="AT6" s="72" t="s">
        <v>48</v>
      </c>
      <c r="AU6" s="72" t="s">
        <v>49</v>
      </c>
      <c r="AV6" s="73" t="s">
        <v>50</v>
      </c>
      <c r="AW6" s="74" t="s">
        <v>51</v>
      </c>
      <c r="AX6" s="89" t="s">
        <v>52</v>
      </c>
      <c r="AY6" s="1" t="s">
        <v>53</v>
      </c>
      <c r="AZ6" s="90" t="s">
        <v>54</v>
      </c>
      <c r="BA6" s="90"/>
      <c r="BB6" s="91" t="s">
        <v>55</v>
      </c>
      <c r="BC6" s="91"/>
      <c r="BD6" s="272" t="s">
        <v>56</v>
      </c>
    </row>
    <row r="7" spans="1:56" ht="14.25" customHeight="1">
      <c r="A7" s="274"/>
      <c r="B7" s="48"/>
      <c r="C7" s="275"/>
      <c r="D7" s="222" t="s">
        <v>11</v>
      </c>
      <c r="E7" s="222" t="s">
        <v>12</v>
      </c>
      <c r="F7" s="222" t="s">
        <v>40</v>
      </c>
      <c r="G7" s="222" t="s">
        <v>57</v>
      </c>
      <c r="H7" s="219" t="s">
        <v>12</v>
      </c>
      <c r="I7" s="219" t="s">
        <v>40</v>
      </c>
      <c r="J7" s="219" t="s">
        <v>57</v>
      </c>
      <c r="K7" s="222" t="s">
        <v>11</v>
      </c>
      <c r="L7" s="222" t="s">
        <v>12</v>
      </c>
      <c r="M7" s="222" t="s">
        <v>58</v>
      </c>
      <c r="N7" s="222" t="s">
        <v>40</v>
      </c>
      <c r="O7" s="222" t="s">
        <v>57</v>
      </c>
      <c r="P7" s="219" t="s">
        <v>11</v>
      </c>
      <c r="Q7" s="219" t="s">
        <v>12</v>
      </c>
      <c r="R7" s="222" t="s">
        <v>58</v>
      </c>
      <c r="S7" s="219" t="s">
        <v>40</v>
      </c>
      <c r="T7" s="219" t="s">
        <v>57</v>
      </c>
      <c r="U7" s="222" t="s">
        <v>11</v>
      </c>
      <c r="V7" s="222" t="s">
        <v>12</v>
      </c>
      <c r="W7" s="222" t="s">
        <v>58</v>
      </c>
      <c r="X7" s="222" t="s">
        <v>40</v>
      </c>
      <c r="Y7" s="222" t="s">
        <v>57</v>
      </c>
      <c r="Z7" s="219" t="s">
        <v>11</v>
      </c>
      <c r="AA7" s="219" t="s">
        <v>12</v>
      </c>
      <c r="AB7" s="222" t="s">
        <v>58</v>
      </c>
      <c r="AC7" s="219" t="s">
        <v>40</v>
      </c>
      <c r="AD7" s="219" t="s">
        <v>57</v>
      </c>
      <c r="AE7" s="222" t="s">
        <v>11</v>
      </c>
      <c r="AF7" s="222" t="s">
        <v>12</v>
      </c>
      <c r="AG7" s="222" t="s">
        <v>58</v>
      </c>
      <c r="AH7" s="222" t="s">
        <v>40</v>
      </c>
      <c r="AI7" s="222" t="s">
        <v>57</v>
      </c>
      <c r="AJ7" s="267"/>
      <c r="AK7" s="276"/>
      <c r="AL7" s="277"/>
      <c r="AM7" s="48"/>
      <c r="AN7" s="253"/>
      <c r="AO7" s="265"/>
      <c r="AP7" s="206"/>
      <c r="AQ7" s="67"/>
      <c r="AR7" s="67"/>
      <c r="AS7" s="72"/>
      <c r="AT7" s="72"/>
      <c r="AU7" s="72"/>
      <c r="AV7" s="72"/>
      <c r="AW7" s="74"/>
      <c r="AX7" s="89"/>
      <c r="AY7" s="1"/>
      <c r="AZ7" s="90" t="s">
        <v>37</v>
      </c>
      <c r="BA7" s="90" t="s">
        <v>17</v>
      </c>
      <c r="BB7" s="91"/>
      <c r="BC7" s="91"/>
      <c r="BD7" s="272"/>
    </row>
    <row r="8" spans="1:56" ht="15">
      <c r="A8" s="49">
        <f>IF(D$4="বিজ্ঞান",Science!A4,(IF(D$4="মানবিক",Humanities!A4,(IF(D$4="ব্যাবসায় শিক্ষা",B.Studies!AK4)))))</f>
        <v>1</v>
      </c>
      <c r="B8" s="50"/>
      <c r="C8" s="51" t="str">
        <f>IFERROR(IF(AN8="","",RANK(AN8,AN$8:AN$172,0)+COUNTIF(AN$8:AN8,AN8)-1),"")</f>
        <v/>
      </c>
      <c r="D8" s="52" t="str">
        <f>IFERROR(IF(D$4="বিজ্ঞান",(VLOOKUP(A8,DSc,6,FALSE)),IF(D$4="মানবিক",(VLOOKUP(A8,DHU,6,FALSE)),IF(D$4="ব্যাবসায় শিক্ষা",(VLOOKUP(A8,DBS,6,FALSE))))),"")</f>
        <v>Abs.</v>
      </c>
      <c r="E8" s="52" t="str">
        <f t="shared" ref="E8:E39" si="0">IFERROR(IF(D$4="বিজ্ঞান",(VLOOKUP(A8,DSc,7,FALSE)),IF(D$4="মানবিক",(VLOOKUP(A8,DHU,7,FALSE)),(VLOOKUP(A8,DBS,7,FALSE)))),"")</f>
        <v>Abs.</v>
      </c>
      <c r="F8" s="52" t="str">
        <f t="shared" ref="F8:F39" si="1">IFERROR(IF(D$4="বিজ্ঞান",(VLOOKUP(A8,DSc,8,FALSE)),IF(D$4="মানবিক",(VLOOKUP(A8,DHU,8,FALSE)),(VLOOKUP(A8,DBS,8,FALSE)))),"")</f>
        <v>Abs.</v>
      </c>
      <c r="G8" s="52" t="str">
        <f t="shared" ref="G8" si="2">IFERROR(IF(D$4="বিজ্ঞান",(VLOOKUP(A8,DSc,10,FALSE)),IF(D$4="মানবিক",(VLOOKUP(A8,DHU,10,FALSE)),(VLOOKUP(A8,DBS,10,FALSE)))),"")</f>
        <v>Abs.</v>
      </c>
      <c r="H8" s="49" t="str">
        <f t="shared" ref="H8:H39" si="3">IFERROR(IF(D$4="বিজ্ঞান",(VLOOKUP(A8,DSc,14,FALSE)),IF(D$4="মানবিক",(VLOOKUP(A8,DHU,14,FALSE)),(VLOOKUP(A8,DBS,14,FALSE)))),"")</f>
        <v>Abs.</v>
      </c>
      <c r="I8" s="49" t="str">
        <f t="shared" ref="I8:I39" si="4">IFERROR(IF(D$4="বিজ্ঞান",(VLOOKUP(A8,DSc,15,FALSE)),IF(D$4="মানবিক",(VLOOKUP(A8,DHU,15,FALSE)),(VLOOKUP(A8,DBS,15,FALSE)))),"")</f>
        <v>Abs.</v>
      </c>
      <c r="J8" s="49" t="str">
        <f t="shared" ref="J8" si="5">IFERROR(IF(D$4="বিজ্ঞান",(VLOOKUP(A8,DSc,17,FALSE)),IF(D$4="মানবিক",(VLOOKUP(A8,DHU,17,FALSE)),(VLOOKUP(A8,DBS,17,FALSE)))),"")</f>
        <v>Abs.</v>
      </c>
      <c r="K8" s="52" t="str">
        <f t="shared" ref="K8:K39" si="6">IFERROR(IF(D$4="বিজ্ঞান",(VLOOKUP(A8,DSc,23,FALSE)),IF(D$4="মানবিক",(VLOOKUP(A8,DHU,22,FALSE)),(VLOOKUP(A8,DBS,22,FALSE)))),"")</f>
        <v>Abs.</v>
      </c>
      <c r="L8" s="52" t="str">
        <f t="shared" ref="L8:L39" si="7">IFERROR(IF(D$4="বিজ্ঞান",(VLOOKUP(A8,DSc,24,FALSE)),IF(D$4="মানবিক",(VLOOKUP(A8,DHU,23,FALSE)),(VLOOKUP(A8,DBS,23,FALSE)))),"")</f>
        <v>Abs.</v>
      </c>
      <c r="M8" s="52" t="str">
        <f t="shared" ref="M8:M39" si="8">IFERROR(IF(D$4="বিজ্ঞান",(VLOOKUP(A8,DSc,25,FALSE)),IF(D$4="মানবিক",(VLOOKUP(A8,DHU,0,FALSE)),(VLOOKUP(A8,DBS,0,FALSE)))),"")</f>
        <v>Abs.</v>
      </c>
      <c r="N8" s="52" t="str">
        <f t="shared" ref="N8:N39" si="9">IFERROR(IF(D$4="বিজ্ঞান",(VLOOKUP(A8,DSc,26,FALSE)),IF(D$4="মানবিক",(VLOOKUP(A8,DHU,24,FALSE)),(VLOOKUP(A8,DBS,24,FALSE)))),"")</f>
        <v>Abs.</v>
      </c>
      <c r="O8" s="52" t="str">
        <f t="shared" ref="O8:O39" si="10">IFERROR(IF(D$4="বিজ্ঞান",(VLOOKUP(A8,DSc,28,FALSE)),IF(D$4="মানবিক",(VLOOKUP(A8,DHU,26,FALSE)),(VLOOKUP(A8,DBS,26,FALSE)))),"")</f>
        <v>Abs.</v>
      </c>
      <c r="P8" s="49" t="str">
        <f t="shared" ref="P8:P39" si="11">IFERROR(IF(D$4="বিজ্ঞান",(VLOOKUP(A8,DSc,34,FALSE)),IF(D$4="মানবিক",(VLOOKUP(A8,DHU,31,FALSE)),(VLOOKUP(A8,DBS,31,FALSE)))),"")</f>
        <v>Abs.</v>
      </c>
      <c r="Q8" s="49" t="str">
        <f t="shared" ref="Q8:Q39" si="12">IFERROR(IF(D$4="বিজ্ঞান",(VLOOKUP(A8,DSc,35,FALSE)),IF(D$4="মানবিক",(VLOOKUP(A8,DHU,32,FALSE)),(VLOOKUP(A8,DBS,32,FALSE)))),"")</f>
        <v>Abs.</v>
      </c>
      <c r="R8" s="49" t="str">
        <f t="shared" ref="R8:R39" si="13">IFERROR(IF(D$4="বিজ্ঞান",(VLOOKUP(A8,DSc,36,FALSE)),IF(D$4="মানবিক",(VLOOKUP(A8,DHU,0,FALSE)),(VLOOKUP(A8,DBS,0,FALSE)))),"")</f>
        <v>Abs.</v>
      </c>
      <c r="S8" s="49" t="str">
        <f t="shared" ref="S8:S39" si="14">IFERROR(IF(D$4="বিজ্ঞান",(VLOOKUP(A8,DSc,37,FALSE)),IF(D$4="মানবিক",(VLOOKUP(A8,DHU,33,FALSE)),(VLOOKUP(A8,DBS,33,FALSE)))),"")</f>
        <v>Abs.</v>
      </c>
      <c r="T8" s="49" t="str">
        <f t="shared" ref="T8:T39" si="15">IFERROR(IF(D$4="বিজ্ঞান",(VLOOKUP(A8,DSc,39,FALSE)),IF(D$4="মানবিক",(VLOOKUP(A8,DHU,35,FALSE)),(VLOOKUP(A8,DBS,35,FALSE)))),"")</f>
        <v>Abs.</v>
      </c>
      <c r="U8" s="52" t="str">
        <f t="shared" ref="U8:U39" si="16">IFERROR(IF(D$4="বিজ্ঞান",(VLOOKUP(A8,DSc,45,FALSE)),IF(D$4="মানবিক",(VLOOKUP(A8,DHU,40,FALSE)),(VLOOKUP(A8,DBS,40,FALSE)))),"")</f>
        <v>Abs.</v>
      </c>
      <c r="V8" s="52" t="str">
        <f t="shared" ref="V8:V39" si="17">IFERROR(IF(D$4="বিজ্ঞান",(VLOOKUP(A8,DSc,46,FALSE)),IF(D$4="মানবিক",(VLOOKUP(A8,DHU,41,FALSE)),(VLOOKUP(A8,DBS,41,FALSE)))),"")</f>
        <v>Abs.</v>
      </c>
      <c r="W8" s="52" t="str">
        <f t="shared" ref="W8:W39" si="18">IFERROR(IF(D$4="বিজ্ঞান",(VLOOKUP(A8,DSc,47,FALSE)),IF(D$4="মানবিক",(VLOOKUP(A8,DHU,0,FALSE)),(VLOOKUP(A8,DBS,0,FALSE)))),"")</f>
        <v>Abs.</v>
      </c>
      <c r="X8" s="52" t="str">
        <f t="shared" ref="X8:X39" si="19">IFERROR(IF(D$4="বিজ্ঞান",(VLOOKUP(A8,DSc,48,FALSE)),IF(D$4="মানবিক",(VLOOKUP(A8,DHU,42,FALSE)),(VLOOKUP(A8,DBS,42,FALSE)))),"")</f>
        <v>Abs.</v>
      </c>
      <c r="Y8" s="52" t="str">
        <f t="shared" ref="Y8:Y39" si="20">IFERROR(IF(D$4="বিজ্ঞান",(VLOOKUP(A8,DSc,50,FALSE)),IF(D$4="মানবিক",(VLOOKUP(A8,DHU,44,FALSE)),(VLOOKUP(A8,DBS,44,FALSE)))),"")</f>
        <v>Abs.</v>
      </c>
      <c r="Z8" s="49">
        <f t="shared" ref="Z8:Z39" si="21">IFERROR(IF(D$4="বিজ্ঞান",(VLOOKUP(A8,DSc,56,FALSE)),IF(D$4="মানবিক",(VLOOKUP(A8,DHU,49,FALSE)),(VLOOKUP(A8,DBS,49,FALSE)))),"")</f>
        <v>0</v>
      </c>
      <c r="AA8" s="49" t="str">
        <f t="shared" ref="AA8:AA39" si="22">IFERROR(IF(D$4="বিজ্ঞান",(VLOOKUP(A8,DSc,57,FALSE)),IF(D$4="মানবিক",(VLOOKUP(A8,DHU,50,FALSE)),(VLOOKUP(A8,DBS,50,FALSE)))),"")</f>
        <v>Abs.</v>
      </c>
      <c r="AB8" s="49" t="str">
        <f t="shared" ref="AB8:AB36" si="23">IFERROR(IF(D$4="বিজ্ঞান",(VLOOKUP(A8,DSc,58,FALSE)),IF(D$4="মানবিক",(VLOOKUP(A8,DHU,0,FALSE)),(VLOOKUP(A8,DBS,0,FALSE)))),"")</f>
        <v>Abs.</v>
      </c>
      <c r="AC8" s="49" t="str">
        <f t="shared" ref="AC8:AC39" si="24">IFERROR(IF(D$4="বিজ্ঞান",(VLOOKUP(A8,DSc,59,FALSE)),IF(D$4="মানবিক",(VLOOKUP(A8,DHU,51,FALSE)),(VLOOKUP(A8,DBS,51,FALSE)))),"")</f>
        <v>Abs.</v>
      </c>
      <c r="AD8" s="49" t="str">
        <f t="shared" ref="AD8:AD39" si="25">IFERROR(IF(D$4="বিজ্ঞান",(VLOOKUP(A8,DSc,61,FALSE)),IF(D$4="মানবিক",(VLOOKUP(A8,DHU,53,FALSE)),(VLOOKUP(A8,DBS,53,FALSE)))),"")</f>
        <v>Abs.</v>
      </c>
      <c r="AE8" s="52" t="str">
        <f t="shared" ref="AE8:AE39" si="26">IFERROR(IF(D$4="বিজ্ঞান",(VLOOKUP(A8,DSc,67,FALSE)),IF(D$4="মানবিক",(VLOOKUP(A8,DHU,59,FALSE)),(VLOOKUP(A8,DBS,59,FALSE)))),"")</f>
        <v>Abs.</v>
      </c>
      <c r="AF8" s="52" t="str">
        <f>IFERROR(IF(D$4="বিজ্ঞান",(VLOOKUP(A8,DSc,68,FALSE)),IF(D$4="মানবিক",(VLOOKUP(A8,DHU,60,FALSE)),(VLOOKUP(A8,DBS,60,FALSE)))),"")</f>
        <v>Abs.</v>
      </c>
      <c r="AG8" s="52" t="str">
        <f t="shared" ref="AG8:AG36" si="27">IFERROR(IF(D$4="বিজ্ঞান",(VLOOKUP(A8,DSc,69,FALSE)),IF(D$4="মানবিক",(VLOOKUP(A8,DHU,61,FALSE)),(VLOOKUP(A8,DBS,61,FALSE)))),"")</f>
        <v>Abs.</v>
      </c>
      <c r="AH8" s="52" t="str">
        <f t="shared" ref="AH8:AH36" si="28">IFERROR(IF(D$4="বিজ্ঞান",(VLOOKUP(A8,DSc,70,FALSE)),IF(D$4="মানবিক",(VLOOKUP(A8,DHU,62,FALSE)),(VLOOKUP(A8,DBS,62,FALSE)))),"")</f>
        <v>Abs.</v>
      </c>
      <c r="AI8" s="52" t="str">
        <f>IFERROR(IF(D$4="বিজ্ঞান",(VLOOKUP(A8,DSc,72,FALSE)),IF(D$4="মানবিক",(VLOOKUP(A8,DHU,64,FALSE)),(VLOOKUP(A8,DBS,64,FALSE)))),"")</f>
        <v>Abs.</v>
      </c>
      <c r="AJ8" s="52">
        <f>IF(A8=0,"",(COUNTIFS(D8:AI8,"F")))</f>
        <v>0</v>
      </c>
      <c r="AK8" s="68" t="str">
        <f t="shared" ref="AK8:AK39" si="29">IFERROR(IF(G8="Abs.","Abs.",IF(J8="Abs.","Abs.",IF(O8="Abs.","Abs.",IF(T8="Abs.","Abs.",IF(AD8="Abs.","Abs.",IF(G8="Abs.","Abs.",IF(AI8="Abs.","Abs.",IF(J8="F","F",IF(O8="F","F",IF(T8="F","F",IF(AD8="F","F",IF(AI8="F","F",(G8+J8+O8+T8+AD8+AI8))))))))))))),"")</f>
        <v>Abs.</v>
      </c>
      <c r="AL8" s="68" t="str">
        <f t="shared" ref="AL8:AL39" si="30">IFERROR(IF(G8="Abs.","Abs.",IF(J8="Abs.","Abs.",IF(O8="Abs.","Abs.",IF(T8="Abs.","Abs.",IF(Y8="Abs.","Abs.",IF(AI8="Abs.","Abs.",IF(G8="F","F",IF(J8="F","F",IF(O8="F","F",IF(T8="F","F",IF(AI8="F","F",IF(Y8="F","F",(G8+J8+O8+T8+Y8+AI8))))))))))))),"")</f>
        <v>Abs.</v>
      </c>
      <c r="AM8" s="68"/>
      <c r="AN8" s="68" t="str">
        <f t="shared" ref="AN8" si="31">IF(AQ8=1,AW8,AX8)</f>
        <v>Abs.</v>
      </c>
      <c r="AO8" s="69" t="str">
        <f t="shared" ref="AO8:AO71" si="32">IF(AN8="","",IF(AN8="Abs.","Abs.",IF(AN8="F","Fail","Pass")))</f>
        <v>Abs.</v>
      </c>
      <c r="AP8" s="49" t="str">
        <f t="shared" ref="AP8:AP39" si="33">IFERROR(IF(D$4="বিজ্ঞান",(VLOOKUP(A8,DSc,74,FALSE)),IF(D$4="মানবিক",(VLOOKUP(A8,DHU,66,FALSE)),(VLOOKUP(A8,DBS,66,FALSE)))),"")</f>
        <v>গণিত</v>
      </c>
      <c r="AQ8" s="204">
        <f t="shared" ref="AQ8:AQ39" si="34">IFERROR(IF(D$4="বিজ্ঞান",(VLOOKUP(A8,DSc,75,FALSE)),IF(D$4="মানবিক",(VLOOKUP(A8,DHU,67,FALSE)),(VLOOKUP(A8,DBS,67,FALSE)))),"")</f>
        <v>2</v>
      </c>
      <c r="AR8" s="75">
        <f t="shared" ref="AR8:AR39" si="35">IFERROR(IF(D$4="বিজ্ঞান",(VLOOKUP(A8,DSc,3,FALSE)),IF(D$4="মানবিক",(VLOOKUP(A8,DHU,3,FALSE)),IF(D$4="ব্যাবসায় শিক্ষা",(VLOOKUP(A8,DBS,3,FALSE))))),"")</f>
        <v>1</v>
      </c>
      <c r="AS8" s="1" t="str">
        <f t="shared" ref="AS8:AS39" si="36">IF(Y8="F","0",IF(Y8="Abs.","0",IF(Y8&gt;0,(Y8-2))))</f>
        <v>0</v>
      </c>
      <c r="AT8" s="1" t="str">
        <f t="shared" ref="AT8:AT39" si="37">IF(AD8="F","0",IF(AD8="Abs.","0",IF(AD8&gt;0,(AD8-2))))</f>
        <v>0</v>
      </c>
      <c r="AU8" s="76" t="str">
        <f t="shared" ref="AU8:AU39" si="38">IF(AK8="","F",IF(AK8="Abs.","Abs.",IF(AK8="F","F",(AK8+AS8)/6)))</f>
        <v>Abs.</v>
      </c>
      <c r="AV8" s="77" t="str">
        <f t="shared" ref="AV8:AV39" si="39">IF(AR8="","",IF(AL8="","F",IF(AL8="Abs.","Abs.",IF(AL8="F","F",(AL8+AT8)/6))))</f>
        <v>Abs.</v>
      </c>
      <c r="AW8" s="78" t="str">
        <f t="shared" ref="AW8:AW39" si="40">IF(AU8="","",IF(AU8="Abs.","Abs.",IF(AU8="F","F",IF(AU8&gt;=5,5,AU8))))</f>
        <v>Abs.</v>
      </c>
      <c r="AX8" s="92" t="str">
        <f t="shared" ref="AX8:AX39" si="41">IF(AV8="","",IF(AV8="Abs.","Abs.",IF(AV8="F","F",IF(AV8&gt;=5,5,AV8))))</f>
        <v>Abs.</v>
      </c>
      <c r="AY8" s="1" t="str">
        <f t="shared" ref="AY8:AY39" si="42">IF(AK8="","",IF(AN8="Abs.","Abs.",IF(AN8="F","F",SUM(F8+I8+N8+S8+X8+AC8+AH8))))</f>
        <v>Abs.</v>
      </c>
      <c r="AZ8" s="90" t="s">
        <v>59</v>
      </c>
      <c r="BA8" s="90" t="str">
        <f t="shared" ref="BA8:BA13" si="43">IF(AK8="","",IF(AK8="","Fail",IF(AK8="","",IF(AK8="F","F",IF(AK8="Abs.","Abs.",IF(AK8&gt;=5,"A+",IF(AK8&gt;=4,"A",IF(AK8&gt;=3.5,"A-",IF(AK8&gt;=3,"B",IF(AK8&gt;=2,"C",IF(AK8&gt;=1,"D",IF(AK8&gt;=0,"F"))))))))))))</f>
        <v>Abs.</v>
      </c>
      <c r="BB8" s="91">
        <f>COUNTIF(D8:AI8,"F")</f>
        <v>0</v>
      </c>
      <c r="BC8" s="91" t="str">
        <f>IF(BB8=0,"Pass",BB8)</f>
        <v>Pass</v>
      </c>
      <c r="BD8" s="51" t="str">
        <f t="shared" ref="BD8:BD39" si="44">IFERROR(IF(D$4="বিজ্ঞান",(VLOOKUP(A8,DSc,81,FALSE)),IF(D$4="মানবিক",(VLOOKUP(A8,DHU,72,FALSE)),(VLOOKUP(A8,DBS,72,FALSE)))),"")</f>
        <v>Abs.</v>
      </c>
    </row>
    <row r="9" spans="1:56" ht="15">
      <c r="A9" s="49">
        <f>IF(D$4="বিজ্ঞান",Science!A5,(IF(D$4="মানবিক",Humanities!A5,(IF(D$4="ব্যাবসায় শিক্ষা",B.Studies!AK5)))))</f>
        <v>2</v>
      </c>
      <c r="B9" s="50"/>
      <c r="C9" s="51" t="str">
        <f>IFERROR(IF(AN9="","",RANK(AN9,AN$8:AN$172,0)+COUNTIF(AN$8:AN9,AN9)-1),"")</f>
        <v/>
      </c>
      <c r="D9" s="52" t="str">
        <f t="shared" ref="D9:D39" si="45">IFERROR(IF(D$4="বিজ্ঞান",(VLOOKUP(A9,DSc,6,FALSE)),IF(D$4="মানবিক",(VLOOKUP(A9,DHU,6,FALSE)),IF(D$4="ব্যাবসায় শিক্ষা",(VLOOKUP(A9,DBS,6,FALSE))))),"")</f>
        <v>Abs.</v>
      </c>
      <c r="E9" s="52" t="str">
        <f t="shared" si="0"/>
        <v>Abs.</v>
      </c>
      <c r="F9" s="52" t="str">
        <f t="shared" si="1"/>
        <v>Abs.</v>
      </c>
      <c r="G9" s="52" t="str">
        <f t="shared" ref="G9:G72" si="46">IFERROR(IF(D$4="বিজ্ঞান",(VLOOKUP(A9,DSc,10,FALSE)),IF(D$4="মানবিক",(VLOOKUP(A9,DHU,10,FALSE)),(VLOOKUP(A9,DBS,10,FALSE)))),"")</f>
        <v>Abs.</v>
      </c>
      <c r="H9" s="49" t="str">
        <f t="shared" si="3"/>
        <v>Abs.</v>
      </c>
      <c r="I9" s="49" t="str">
        <f t="shared" si="4"/>
        <v>Abs.</v>
      </c>
      <c r="J9" s="49" t="str">
        <f t="shared" ref="J9:J72" si="47">IFERROR(IF(D$4="বিজ্ঞান",(VLOOKUP(A9,DSc,17,FALSE)),IF(D$4="মানবিক",(VLOOKUP(A9,DHU,17,FALSE)),(VLOOKUP(A9,DBS,17,FALSE)))),"")</f>
        <v>Abs.</v>
      </c>
      <c r="K9" s="52" t="str">
        <f t="shared" si="6"/>
        <v>Abs.</v>
      </c>
      <c r="L9" s="52" t="str">
        <f t="shared" si="7"/>
        <v>Abs.</v>
      </c>
      <c r="M9" s="52" t="str">
        <f t="shared" si="8"/>
        <v>Abs.</v>
      </c>
      <c r="N9" s="52" t="str">
        <f t="shared" si="9"/>
        <v>Abs.</v>
      </c>
      <c r="O9" s="52" t="str">
        <f t="shared" si="10"/>
        <v>Abs.</v>
      </c>
      <c r="P9" s="49" t="str">
        <f t="shared" si="11"/>
        <v>Abs.</v>
      </c>
      <c r="Q9" s="49" t="str">
        <f t="shared" si="12"/>
        <v>Abs.</v>
      </c>
      <c r="R9" s="49" t="str">
        <f t="shared" si="13"/>
        <v>Abs.</v>
      </c>
      <c r="S9" s="49" t="str">
        <f t="shared" si="14"/>
        <v>Abs.</v>
      </c>
      <c r="T9" s="49" t="str">
        <f t="shared" si="15"/>
        <v>Abs.</v>
      </c>
      <c r="U9" s="52" t="str">
        <f t="shared" si="16"/>
        <v>Abs.</v>
      </c>
      <c r="V9" s="52" t="str">
        <f t="shared" si="17"/>
        <v>Abs.</v>
      </c>
      <c r="W9" s="52" t="str">
        <f t="shared" si="18"/>
        <v>Abs.</v>
      </c>
      <c r="X9" s="52" t="str">
        <f t="shared" si="19"/>
        <v>Abs.</v>
      </c>
      <c r="Y9" s="52" t="str">
        <f t="shared" si="20"/>
        <v>Abs.</v>
      </c>
      <c r="Z9" s="49">
        <f t="shared" si="21"/>
        <v>0</v>
      </c>
      <c r="AA9" s="49" t="str">
        <f t="shared" si="22"/>
        <v>Abs.</v>
      </c>
      <c r="AB9" s="49" t="str">
        <f t="shared" si="23"/>
        <v>Abs.</v>
      </c>
      <c r="AC9" s="49" t="str">
        <f t="shared" si="24"/>
        <v>Abs.</v>
      </c>
      <c r="AD9" s="49" t="str">
        <f t="shared" si="25"/>
        <v>Abs.</v>
      </c>
      <c r="AE9" s="52" t="str">
        <f t="shared" si="26"/>
        <v>Abs.</v>
      </c>
      <c r="AF9" s="52" t="str">
        <f t="shared" ref="AF9:AF39" si="48">IFERROR(IF(D$4="বিজ্ঞান",(VLOOKUP(A9,DSc,68,FALSE)),IF(D$4="মানবিক",(VLOOKUP(A9,DHU,60,FALSE)),(VLOOKUP(A9,DBS,60,FALSE)))),"")</f>
        <v>Abs.</v>
      </c>
      <c r="AG9" s="52" t="str">
        <f t="shared" si="27"/>
        <v>Abs.</v>
      </c>
      <c r="AH9" s="52" t="str">
        <f t="shared" si="28"/>
        <v>Abs.</v>
      </c>
      <c r="AI9" s="52" t="str">
        <f t="shared" ref="AI9:AI36" si="49">IFERROR(IF(D$4="বিজ্ঞান",(VLOOKUP(A9,DSc,72,FALSE)),IF(D$4="মানবিক",(VLOOKUP(A9,DHU,64,FALSE)),(VLOOKUP(A9,DBS,64,FALSE)))),"")</f>
        <v>Abs.</v>
      </c>
      <c r="AJ9" s="52">
        <f t="shared" ref="AJ9:AJ72" si="50">IF(A9=0,"",(COUNTIFS(D9:AI9,"F")))</f>
        <v>0</v>
      </c>
      <c r="AK9" s="68" t="str">
        <f t="shared" si="29"/>
        <v>Abs.</v>
      </c>
      <c r="AL9" s="68" t="str">
        <f t="shared" si="30"/>
        <v>Abs.</v>
      </c>
      <c r="AM9" s="68"/>
      <c r="AN9" s="68" t="str">
        <f t="shared" ref="AN9:AN72" si="51">IF(AQ9=1,AW9,AX9)</f>
        <v>Abs.</v>
      </c>
      <c r="AO9" s="69" t="str">
        <f t="shared" si="32"/>
        <v>Abs.</v>
      </c>
      <c r="AP9" s="49" t="str">
        <f t="shared" si="33"/>
        <v>জীববিজ্ঞান</v>
      </c>
      <c r="AQ9" s="204">
        <f t="shared" si="34"/>
        <v>1</v>
      </c>
      <c r="AR9" s="75">
        <f t="shared" si="35"/>
        <v>2</v>
      </c>
      <c r="AS9" s="1" t="str">
        <f t="shared" si="36"/>
        <v>0</v>
      </c>
      <c r="AT9" s="1" t="str">
        <f t="shared" si="37"/>
        <v>0</v>
      </c>
      <c r="AU9" s="76" t="str">
        <f t="shared" si="38"/>
        <v>Abs.</v>
      </c>
      <c r="AV9" s="77" t="str">
        <f t="shared" si="39"/>
        <v>Abs.</v>
      </c>
      <c r="AW9" s="78" t="str">
        <f t="shared" si="40"/>
        <v>Abs.</v>
      </c>
      <c r="AX9" s="92" t="str">
        <f t="shared" si="41"/>
        <v>Abs.</v>
      </c>
      <c r="AY9" s="1" t="str">
        <f t="shared" si="42"/>
        <v>Abs.</v>
      </c>
      <c r="AZ9" s="90"/>
      <c r="BA9" s="90" t="str">
        <f t="shared" si="43"/>
        <v>Abs.</v>
      </c>
      <c r="BB9" s="91">
        <f t="shared" ref="BB9:BB70" si="52">COUNTIF(D9:AI9,"F")</f>
        <v>0</v>
      </c>
      <c r="BC9" s="91" t="str">
        <f t="shared" ref="BC9:BC70" si="53">IF(BB9=0,"Pass",BB9)</f>
        <v>Pass</v>
      </c>
      <c r="BD9" s="51" t="str">
        <f t="shared" si="44"/>
        <v>Abs.</v>
      </c>
    </row>
    <row r="10" spans="1:56" ht="15">
      <c r="A10" s="49">
        <f>IF(D$4="বিজ্ঞান",Science!A6,(IF(D$4="মানবিক",Humanities!A6,(IF(D$4="ব্যাবসায় শিক্ষা",B.Studies!AK6)))))</f>
        <v>3</v>
      </c>
      <c r="B10" s="50"/>
      <c r="C10" s="51">
        <f>IFERROR(IF(AN10="","",RANK(AN10,AN$8:AN$172,0)+COUNTIF(AN$8:AN10,AN10)-1),"")</f>
        <v>11</v>
      </c>
      <c r="D10" s="52">
        <f t="shared" si="45"/>
        <v>15</v>
      </c>
      <c r="E10" s="52">
        <f t="shared" si="0"/>
        <v>63</v>
      </c>
      <c r="F10" s="52">
        <f t="shared" si="1"/>
        <v>78</v>
      </c>
      <c r="G10" s="52">
        <f t="shared" si="46"/>
        <v>4</v>
      </c>
      <c r="H10" s="49">
        <f t="shared" si="3"/>
        <v>72</v>
      </c>
      <c r="I10" s="49">
        <f t="shared" si="4"/>
        <v>72</v>
      </c>
      <c r="J10" s="49">
        <f t="shared" si="47"/>
        <v>4</v>
      </c>
      <c r="K10" s="52">
        <f t="shared" si="6"/>
        <v>17</v>
      </c>
      <c r="L10" s="52">
        <f t="shared" si="7"/>
        <v>24</v>
      </c>
      <c r="M10" s="52">
        <f t="shared" si="8"/>
        <v>17</v>
      </c>
      <c r="N10" s="52">
        <f t="shared" si="9"/>
        <v>58</v>
      </c>
      <c r="O10" s="52">
        <f t="shared" si="10"/>
        <v>3</v>
      </c>
      <c r="P10" s="49">
        <f t="shared" si="11"/>
        <v>8</v>
      </c>
      <c r="Q10" s="49">
        <f t="shared" si="12"/>
        <v>19</v>
      </c>
      <c r="R10" s="49">
        <f t="shared" si="13"/>
        <v>17</v>
      </c>
      <c r="S10" s="49">
        <f t="shared" si="14"/>
        <v>44</v>
      </c>
      <c r="T10" s="49">
        <f t="shared" si="15"/>
        <v>2</v>
      </c>
      <c r="U10" s="52">
        <f t="shared" si="16"/>
        <v>19</v>
      </c>
      <c r="V10" s="52">
        <f t="shared" si="17"/>
        <v>17</v>
      </c>
      <c r="W10" s="52">
        <f t="shared" si="18"/>
        <v>18</v>
      </c>
      <c r="X10" s="52">
        <f t="shared" si="19"/>
        <v>54</v>
      </c>
      <c r="Y10" s="52">
        <f t="shared" si="20"/>
        <v>3</v>
      </c>
      <c r="Z10" s="49">
        <f t="shared" si="21"/>
        <v>14</v>
      </c>
      <c r="AA10" s="49">
        <f t="shared" si="22"/>
        <v>22</v>
      </c>
      <c r="AB10" s="49">
        <f t="shared" si="23"/>
        <v>20</v>
      </c>
      <c r="AC10" s="49">
        <f t="shared" si="24"/>
        <v>56</v>
      </c>
      <c r="AD10" s="49">
        <f t="shared" si="25"/>
        <v>3</v>
      </c>
      <c r="AE10" s="52">
        <f t="shared" si="26"/>
        <v>14</v>
      </c>
      <c r="AF10" s="52">
        <f t="shared" si="48"/>
        <v>23</v>
      </c>
      <c r="AG10" s="52">
        <f t="shared" si="27"/>
        <v>15</v>
      </c>
      <c r="AH10" s="52">
        <f t="shared" si="28"/>
        <v>52</v>
      </c>
      <c r="AI10" s="52">
        <f t="shared" si="49"/>
        <v>3</v>
      </c>
      <c r="AJ10" s="52">
        <f t="shared" si="50"/>
        <v>0</v>
      </c>
      <c r="AK10" s="68">
        <f t="shared" si="29"/>
        <v>19</v>
      </c>
      <c r="AL10" s="68">
        <f t="shared" si="30"/>
        <v>19</v>
      </c>
      <c r="AM10" s="68"/>
      <c r="AN10" s="68">
        <f t="shared" si="51"/>
        <v>3.3333333333333335</v>
      </c>
      <c r="AO10" s="69" t="str">
        <f t="shared" si="32"/>
        <v>Pass</v>
      </c>
      <c r="AP10" s="49" t="str">
        <f t="shared" si="33"/>
        <v>জীববিজ্ঞান</v>
      </c>
      <c r="AQ10" s="204">
        <f t="shared" si="34"/>
        <v>1</v>
      </c>
      <c r="AR10" s="75">
        <f t="shared" si="35"/>
        <v>3</v>
      </c>
      <c r="AS10" s="1">
        <f t="shared" si="36"/>
        <v>1</v>
      </c>
      <c r="AT10" s="1">
        <f t="shared" si="37"/>
        <v>1</v>
      </c>
      <c r="AU10" s="76">
        <f t="shared" si="38"/>
        <v>3.3333333333333335</v>
      </c>
      <c r="AV10" s="77">
        <f t="shared" si="39"/>
        <v>3.3333333333333335</v>
      </c>
      <c r="AW10" s="78">
        <f t="shared" si="40"/>
        <v>3.3333333333333335</v>
      </c>
      <c r="AX10" s="92">
        <f t="shared" si="41"/>
        <v>3.3333333333333335</v>
      </c>
      <c r="AY10" s="1">
        <f t="shared" si="42"/>
        <v>414</v>
      </c>
      <c r="AZ10" s="90"/>
      <c r="BA10" s="90" t="str">
        <f t="shared" si="43"/>
        <v>A+</v>
      </c>
      <c r="BB10" s="91">
        <f t="shared" si="52"/>
        <v>0</v>
      </c>
      <c r="BC10" s="91" t="str">
        <f t="shared" si="53"/>
        <v>Pass</v>
      </c>
      <c r="BD10" s="51" t="str">
        <f t="shared" si="44"/>
        <v>Abs.</v>
      </c>
    </row>
    <row r="11" spans="1:56" ht="15">
      <c r="A11" s="49">
        <f>IF(D$4="বিজ্ঞান",Science!A7,(IF(D$4="মানবিক",Humanities!A7,(IF(D$4="ব্যাবসায় শিক্ষা",B.Studies!AK7)))))</f>
        <v>4</v>
      </c>
      <c r="B11" s="50"/>
      <c r="C11" s="51">
        <f>IFERROR(IF(AN11="","",RANK(AN11,AN$8:AN$172,0)+COUNTIF(AN$8:AN11,AN11)-1),"")</f>
        <v>2</v>
      </c>
      <c r="D11" s="52">
        <f t="shared" si="45"/>
        <v>14</v>
      </c>
      <c r="E11" s="52">
        <f t="shared" si="0"/>
        <v>64</v>
      </c>
      <c r="F11" s="52">
        <f t="shared" si="1"/>
        <v>78</v>
      </c>
      <c r="G11" s="52">
        <f t="shared" si="46"/>
        <v>4</v>
      </c>
      <c r="H11" s="49">
        <f t="shared" si="3"/>
        <v>75</v>
      </c>
      <c r="I11" s="49">
        <f t="shared" si="4"/>
        <v>75</v>
      </c>
      <c r="J11" s="49">
        <f t="shared" si="47"/>
        <v>4</v>
      </c>
      <c r="K11" s="52">
        <f t="shared" si="6"/>
        <v>23</v>
      </c>
      <c r="L11" s="52">
        <f t="shared" si="7"/>
        <v>42</v>
      </c>
      <c r="M11" s="52">
        <f t="shared" si="8"/>
        <v>22</v>
      </c>
      <c r="N11" s="52">
        <f t="shared" si="9"/>
        <v>87</v>
      </c>
      <c r="O11" s="52">
        <f t="shared" si="10"/>
        <v>5</v>
      </c>
      <c r="P11" s="49">
        <f t="shared" si="11"/>
        <v>17</v>
      </c>
      <c r="Q11" s="49">
        <f t="shared" si="12"/>
        <v>42</v>
      </c>
      <c r="R11" s="49">
        <f t="shared" si="13"/>
        <v>22</v>
      </c>
      <c r="S11" s="49">
        <f t="shared" si="14"/>
        <v>81</v>
      </c>
      <c r="T11" s="49">
        <f t="shared" si="15"/>
        <v>5</v>
      </c>
      <c r="U11" s="52">
        <f t="shared" si="16"/>
        <v>20</v>
      </c>
      <c r="V11" s="52">
        <f t="shared" si="17"/>
        <v>39</v>
      </c>
      <c r="W11" s="52">
        <f t="shared" si="18"/>
        <v>15</v>
      </c>
      <c r="X11" s="52">
        <f t="shared" si="19"/>
        <v>74</v>
      </c>
      <c r="Y11" s="52">
        <f t="shared" si="20"/>
        <v>4</v>
      </c>
      <c r="Z11" s="49">
        <f t="shared" si="21"/>
        <v>24</v>
      </c>
      <c r="AA11" s="49">
        <f t="shared" si="22"/>
        <v>40</v>
      </c>
      <c r="AB11" s="49">
        <f t="shared" si="23"/>
        <v>21</v>
      </c>
      <c r="AC11" s="49">
        <f t="shared" si="24"/>
        <v>85</v>
      </c>
      <c r="AD11" s="49">
        <f t="shared" si="25"/>
        <v>5</v>
      </c>
      <c r="AE11" s="52">
        <f t="shared" si="26"/>
        <v>19</v>
      </c>
      <c r="AF11" s="52">
        <f t="shared" si="48"/>
        <v>39</v>
      </c>
      <c r="AG11" s="52">
        <f t="shared" si="27"/>
        <v>18</v>
      </c>
      <c r="AH11" s="52">
        <f t="shared" si="28"/>
        <v>76</v>
      </c>
      <c r="AI11" s="52">
        <f t="shared" si="49"/>
        <v>4</v>
      </c>
      <c r="AJ11" s="52">
        <f t="shared" si="50"/>
        <v>0</v>
      </c>
      <c r="AK11" s="68">
        <f t="shared" si="29"/>
        <v>27</v>
      </c>
      <c r="AL11" s="68">
        <f t="shared" si="30"/>
        <v>26</v>
      </c>
      <c r="AM11" s="68"/>
      <c r="AN11" s="68">
        <f t="shared" si="51"/>
        <v>4.833333333333333</v>
      </c>
      <c r="AO11" s="69" t="str">
        <f t="shared" si="32"/>
        <v>Pass</v>
      </c>
      <c r="AP11" s="49" t="str">
        <f t="shared" si="33"/>
        <v>জীববিজ্ঞান</v>
      </c>
      <c r="AQ11" s="204">
        <f t="shared" si="34"/>
        <v>1</v>
      </c>
      <c r="AR11" s="75">
        <f t="shared" si="35"/>
        <v>4</v>
      </c>
      <c r="AS11" s="1">
        <f t="shared" si="36"/>
        <v>2</v>
      </c>
      <c r="AT11" s="1">
        <f t="shared" si="37"/>
        <v>3</v>
      </c>
      <c r="AU11" s="76">
        <f t="shared" si="38"/>
        <v>4.833333333333333</v>
      </c>
      <c r="AV11" s="77">
        <f t="shared" si="39"/>
        <v>4.833333333333333</v>
      </c>
      <c r="AW11" s="78">
        <f t="shared" si="40"/>
        <v>4.833333333333333</v>
      </c>
      <c r="AX11" s="92">
        <f t="shared" si="41"/>
        <v>4.833333333333333</v>
      </c>
      <c r="AY11" s="1">
        <f t="shared" si="42"/>
        <v>556</v>
      </c>
      <c r="AZ11" s="90"/>
      <c r="BA11" s="90" t="str">
        <f t="shared" si="43"/>
        <v>A+</v>
      </c>
      <c r="BB11" s="91">
        <f t="shared" si="52"/>
        <v>0</v>
      </c>
      <c r="BC11" s="91" t="str">
        <f t="shared" si="53"/>
        <v>Pass</v>
      </c>
      <c r="BD11" s="51" t="str">
        <f t="shared" si="44"/>
        <v>Abs.</v>
      </c>
    </row>
    <row r="12" spans="1:56">
      <c r="A12" s="49">
        <f>IF(D$4="বিজ্ঞান",Science!A8,(IF(D$4="মানবিক",Humanities!A8,(IF(D$4="ব্যাবসায় শিক্ষা",B.Studies!AK8)))))</f>
        <v>5</v>
      </c>
      <c r="B12" s="50"/>
      <c r="C12" s="51" t="str">
        <f>IFERROR(IF(AN12="","",RANK(AN12,AN$8:AN$172,0)+COUNTIF(AN$8:AN12,AN12)-1),"")</f>
        <v/>
      </c>
      <c r="D12" s="52">
        <f>IFERROR(IF(D$4="বিজ্ঞান",(VLOOKUP(A12,DSc,6,FALSE)),IF(D$4="মানবিক",(VLOOKUP(A12,DHU,6,FALSE)),IF(D$4="ব্যাবসায় শিক্ষা",(VLOOKUP(A12,DBS,10,FALSE))))),"")</f>
        <v>14</v>
      </c>
      <c r="E12" s="52">
        <f t="shared" si="0"/>
        <v>54</v>
      </c>
      <c r="F12" s="52">
        <f t="shared" si="1"/>
        <v>68</v>
      </c>
      <c r="G12" s="52">
        <f t="shared" si="46"/>
        <v>3.5</v>
      </c>
      <c r="H12" s="49">
        <f t="shared" si="3"/>
        <v>49</v>
      </c>
      <c r="I12" s="49">
        <f t="shared" si="4"/>
        <v>49</v>
      </c>
      <c r="J12" s="49">
        <f t="shared" si="47"/>
        <v>2</v>
      </c>
      <c r="K12" s="52" t="str">
        <f t="shared" si="6"/>
        <v>Abs.</v>
      </c>
      <c r="L12" s="52" t="str">
        <f t="shared" si="7"/>
        <v>Abs.</v>
      </c>
      <c r="M12" s="52" t="str">
        <f t="shared" si="8"/>
        <v>Abs.</v>
      </c>
      <c r="N12" s="52" t="str">
        <f t="shared" si="9"/>
        <v>Abs.</v>
      </c>
      <c r="O12" s="52" t="str">
        <f t="shared" si="10"/>
        <v>Abs.</v>
      </c>
      <c r="P12" s="49" t="str">
        <f t="shared" si="11"/>
        <v>Abs.</v>
      </c>
      <c r="Q12" s="49" t="str">
        <f t="shared" si="12"/>
        <v>Abs.</v>
      </c>
      <c r="R12" s="49" t="str">
        <f t="shared" si="13"/>
        <v>Abs.</v>
      </c>
      <c r="S12" s="49" t="str">
        <f t="shared" si="14"/>
        <v>Abs.</v>
      </c>
      <c r="T12" s="49" t="str">
        <f t="shared" si="15"/>
        <v>Abs.</v>
      </c>
      <c r="U12" s="52" t="str">
        <f t="shared" si="16"/>
        <v>Abs.</v>
      </c>
      <c r="V12" s="52" t="str">
        <f t="shared" si="17"/>
        <v>Abs.</v>
      </c>
      <c r="W12" s="55" t="str">
        <f t="shared" si="18"/>
        <v>Abs.</v>
      </c>
      <c r="X12" s="52" t="str">
        <f t="shared" si="19"/>
        <v>Abs.</v>
      </c>
      <c r="Y12" s="52" t="str">
        <f t="shared" si="20"/>
        <v>Abs.</v>
      </c>
      <c r="Z12" s="49">
        <f t="shared" si="21"/>
        <v>0</v>
      </c>
      <c r="AA12" s="49" t="str">
        <f t="shared" si="22"/>
        <v>Abs.</v>
      </c>
      <c r="AB12" s="49" t="str">
        <f t="shared" si="23"/>
        <v>Abs.</v>
      </c>
      <c r="AC12" s="49" t="str">
        <f t="shared" si="24"/>
        <v>Abs.</v>
      </c>
      <c r="AD12" s="49" t="str">
        <f t="shared" si="25"/>
        <v>Abs.</v>
      </c>
      <c r="AE12" s="52">
        <f t="shared" si="26"/>
        <v>8</v>
      </c>
      <c r="AF12" s="52">
        <f t="shared" si="48"/>
        <v>21</v>
      </c>
      <c r="AG12" s="52">
        <f t="shared" si="27"/>
        <v>9</v>
      </c>
      <c r="AH12" s="52">
        <f t="shared" si="28"/>
        <v>38</v>
      </c>
      <c r="AI12" s="52">
        <f t="shared" si="49"/>
        <v>1</v>
      </c>
      <c r="AJ12" s="52">
        <f t="shared" si="50"/>
        <v>0</v>
      </c>
      <c r="AK12" s="68" t="str">
        <f t="shared" si="29"/>
        <v>Abs.</v>
      </c>
      <c r="AL12" s="68" t="str">
        <f t="shared" si="30"/>
        <v>Abs.</v>
      </c>
      <c r="AM12" s="68"/>
      <c r="AN12" s="68" t="str">
        <f t="shared" si="51"/>
        <v>Abs.</v>
      </c>
      <c r="AO12" s="69" t="str">
        <f t="shared" si="32"/>
        <v>Abs.</v>
      </c>
      <c r="AP12" s="83" t="str">
        <f t="shared" si="33"/>
        <v>জীববিজ্ঞান</v>
      </c>
      <c r="AQ12" s="205">
        <f t="shared" si="34"/>
        <v>1</v>
      </c>
      <c r="AR12" s="79">
        <f t="shared" si="35"/>
        <v>5</v>
      </c>
      <c r="AS12" s="51" t="str">
        <f t="shared" si="36"/>
        <v>0</v>
      </c>
      <c r="AT12" s="51" t="str">
        <f t="shared" si="37"/>
        <v>0</v>
      </c>
      <c r="AU12" s="80" t="str">
        <f t="shared" si="38"/>
        <v>Abs.</v>
      </c>
      <c r="AV12" s="81" t="str">
        <f t="shared" si="39"/>
        <v>Abs.</v>
      </c>
      <c r="AW12" s="82" t="str">
        <f t="shared" si="40"/>
        <v>Abs.</v>
      </c>
      <c r="AX12" s="93" t="str">
        <f t="shared" si="41"/>
        <v>Abs.</v>
      </c>
      <c r="AY12" s="1" t="str">
        <f t="shared" si="42"/>
        <v>Abs.</v>
      </c>
      <c r="AZ12" s="91"/>
      <c r="BA12" s="91" t="str">
        <f t="shared" si="43"/>
        <v>Abs.</v>
      </c>
      <c r="BB12" s="91">
        <f t="shared" si="52"/>
        <v>0</v>
      </c>
      <c r="BC12" s="91" t="str">
        <f t="shared" si="53"/>
        <v>Pass</v>
      </c>
      <c r="BD12" s="51" t="str">
        <f t="shared" si="44"/>
        <v>Abs.</v>
      </c>
    </row>
    <row r="13" spans="1:56">
      <c r="A13" s="49">
        <f>IF(D$4="বিজ্ঞান",Science!A9,(IF(D$4="মানবিক",Humanities!A9,(IF(D$4="ব্যাবসায় শিক্ষা",B.Studies!AK9)))))</f>
        <v>6</v>
      </c>
      <c r="B13" s="50"/>
      <c r="C13" s="51">
        <f>IFERROR(IF(AN13="","",RANK(AN13,AN$8:AN$172,0)+COUNTIF(AN$8:AN13,AN13)-1),"")</f>
        <v>6</v>
      </c>
      <c r="D13" s="52">
        <f t="shared" si="45"/>
        <v>15</v>
      </c>
      <c r="E13" s="52">
        <f t="shared" si="0"/>
        <v>62</v>
      </c>
      <c r="F13" s="52">
        <f t="shared" si="1"/>
        <v>77</v>
      </c>
      <c r="G13" s="52">
        <f t="shared" si="46"/>
        <v>4</v>
      </c>
      <c r="H13" s="49">
        <f t="shared" si="3"/>
        <v>74</v>
      </c>
      <c r="I13" s="49">
        <f t="shared" si="4"/>
        <v>74</v>
      </c>
      <c r="J13" s="49">
        <f t="shared" si="47"/>
        <v>4</v>
      </c>
      <c r="K13" s="52">
        <f t="shared" si="6"/>
        <v>18</v>
      </c>
      <c r="L13" s="52">
        <f t="shared" si="7"/>
        <v>36</v>
      </c>
      <c r="M13" s="52">
        <f t="shared" si="8"/>
        <v>20</v>
      </c>
      <c r="N13" s="52">
        <f t="shared" si="9"/>
        <v>74</v>
      </c>
      <c r="O13" s="52">
        <f t="shared" si="10"/>
        <v>4</v>
      </c>
      <c r="P13" s="49">
        <f t="shared" si="11"/>
        <v>13</v>
      </c>
      <c r="Q13" s="49">
        <f t="shared" si="12"/>
        <v>32</v>
      </c>
      <c r="R13" s="49">
        <f t="shared" si="13"/>
        <v>22</v>
      </c>
      <c r="S13" s="49">
        <f t="shared" si="14"/>
        <v>67</v>
      </c>
      <c r="T13" s="49">
        <f t="shared" si="15"/>
        <v>3.5</v>
      </c>
      <c r="U13" s="52">
        <f t="shared" si="16"/>
        <v>20</v>
      </c>
      <c r="V13" s="52">
        <f t="shared" si="17"/>
        <v>32</v>
      </c>
      <c r="W13" s="55">
        <f t="shared" si="18"/>
        <v>14</v>
      </c>
      <c r="X13" s="52">
        <f t="shared" si="19"/>
        <v>66</v>
      </c>
      <c r="Y13" s="52">
        <f t="shared" si="20"/>
        <v>3.5</v>
      </c>
      <c r="Z13" s="49">
        <f t="shared" si="21"/>
        <v>17</v>
      </c>
      <c r="AA13" s="49">
        <f t="shared" si="22"/>
        <v>36</v>
      </c>
      <c r="AB13" s="49">
        <f t="shared" si="23"/>
        <v>20</v>
      </c>
      <c r="AC13" s="49">
        <f t="shared" si="24"/>
        <v>73</v>
      </c>
      <c r="AD13" s="49">
        <f t="shared" si="25"/>
        <v>4</v>
      </c>
      <c r="AE13" s="52">
        <f t="shared" si="26"/>
        <v>12</v>
      </c>
      <c r="AF13" s="52">
        <f t="shared" si="48"/>
        <v>31</v>
      </c>
      <c r="AG13" s="52">
        <f t="shared" si="27"/>
        <v>17</v>
      </c>
      <c r="AH13" s="52">
        <f t="shared" si="28"/>
        <v>60</v>
      </c>
      <c r="AI13" s="52">
        <f t="shared" si="49"/>
        <v>3.5</v>
      </c>
      <c r="AJ13" s="52">
        <f t="shared" si="50"/>
        <v>0</v>
      </c>
      <c r="AK13" s="68">
        <f t="shared" si="29"/>
        <v>23</v>
      </c>
      <c r="AL13" s="68">
        <f t="shared" si="30"/>
        <v>22.5</v>
      </c>
      <c r="AM13" s="68"/>
      <c r="AN13" s="68">
        <f t="shared" si="51"/>
        <v>4.083333333333333</v>
      </c>
      <c r="AO13" s="69" t="str">
        <f t="shared" si="32"/>
        <v>Pass</v>
      </c>
      <c r="AP13" s="83" t="str">
        <f t="shared" si="33"/>
        <v>জীববিজ্ঞান</v>
      </c>
      <c r="AQ13" s="205">
        <f t="shared" si="34"/>
        <v>1</v>
      </c>
      <c r="AR13" s="79">
        <f t="shared" si="35"/>
        <v>6</v>
      </c>
      <c r="AS13" s="51">
        <f t="shared" si="36"/>
        <v>1.5</v>
      </c>
      <c r="AT13" s="51">
        <f t="shared" si="37"/>
        <v>2</v>
      </c>
      <c r="AU13" s="80">
        <f t="shared" si="38"/>
        <v>4.083333333333333</v>
      </c>
      <c r="AV13" s="81">
        <f t="shared" si="39"/>
        <v>4.083333333333333</v>
      </c>
      <c r="AW13" s="82">
        <f t="shared" si="40"/>
        <v>4.083333333333333</v>
      </c>
      <c r="AX13" s="93">
        <f t="shared" si="41"/>
        <v>4.083333333333333</v>
      </c>
      <c r="AY13" s="1">
        <f t="shared" si="42"/>
        <v>491</v>
      </c>
      <c r="AZ13" s="91"/>
      <c r="BA13" s="91" t="str">
        <f t="shared" si="43"/>
        <v>A+</v>
      </c>
      <c r="BB13" s="91">
        <f t="shared" si="52"/>
        <v>0</v>
      </c>
      <c r="BC13" s="91" t="str">
        <f t="shared" si="53"/>
        <v>Pass</v>
      </c>
      <c r="BD13" s="51" t="str">
        <f t="shared" si="44"/>
        <v>Abs.</v>
      </c>
    </row>
    <row r="14" spans="1:56">
      <c r="A14" s="49">
        <f>IF(D$4="বিজ্ঞান",Science!A10,(IF(D$4="মানবিক",Humanities!A10,(IF(D$4="ব্যাবসায় শিক্ষা",B.Studies!AK10)))))</f>
        <v>7</v>
      </c>
      <c r="B14" s="50"/>
      <c r="C14" s="50" t="str">
        <f>IFERROR(IF(AN14="","",RANK(AN14,AN$8:AN$172,0)+COUNTIF(AN$8:AN14,AN14)-1),"")</f>
        <v/>
      </c>
      <c r="D14" s="52">
        <f t="shared" si="45"/>
        <v>16</v>
      </c>
      <c r="E14" s="52">
        <f t="shared" si="0"/>
        <v>57</v>
      </c>
      <c r="F14" s="52">
        <f t="shared" si="1"/>
        <v>73</v>
      </c>
      <c r="G14" s="52">
        <f t="shared" si="46"/>
        <v>4</v>
      </c>
      <c r="H14" s="49">
        <f t="shared" si="3"/>
        <v>68</v>
      </c>
      <c r="I14" s="49">
        <f t="shared" si="4"/>
        <v>68</v>
      </c>
      <c r="J14" s="49">
        <f t="shared" si="47"/>
        <v>3.5</v>
      </c>
      <c r="K14" s="52">
        <f t="shared" si="6"/>
        <v>17</v>
      </c>
      <c r="L14" s="52">
        <f t="shared" si="7"/>
        <v>17</v>
      </c>
      <c r="M14" s="52">
        <f t="shared" si="8"/>
        <v>17</v>
      </c>
      <c r="N14" s="52">
        <f t="shared" si="9"/>
        <v>51</v>
      </c>
      <c r="O14" s="52">
        <f t="shared" si="10"/>
        <v>3</v>
      </c>
      <c r="P14" s="49">
        <f t="shared" si="11"/>
        <v>10</v>
      </c>
      <c r="Q14" s="49">
        <f t="shared" si="12"/>
        <v>12</v>
      </c>
      <c r="R14" s="49">
        <f t="shared" si="13"/>
        <v>20</v>
      </c>
      <c r="S14" s="49">
        <f t="shared" si="14"/>
        <v>42</v>
      </c>
      <c r="T14" s="49" t="str">
        <f t="shared" si="15"/>
        <v>F</v>
      </c>
      <c r="U14" s="52">
        <f t="shared" si="16"/>
        <v>19</v>
      </c>
      <c r="V14" s="52">
        <f t="shared" si="17"/>
        <v>17</v>
      </c>
      <c r="W14" s="52">
        <f t="shared" si="18"/>
        <v>9</v>
      </c>
      <c r="X14" s="52">
        <f t="shared" si="19"/>
        <v>45</v>
      </c>
      <c r="Y14" s="52">
        <f t="shared" si="20"/>
        <v>2</v>
      </c>
      <c r="Z14" s="49">
        <f t="shared" si="21"/>
        <v>5</v>
      </c>
      <c r="AA14" s="49">
        <f t="shared" si="22"/>
        <v>0</v>
      </c>
      <c r="AB14" s="49">
        <f t="shared" si="23"/>
        <v>15</v>
      </c>
      <c r="AC14" s="49">
        <f t="shared" si="24"/>
        <v>20</v>
      </c>
      <c r="AD14" s="49" t="str">
        <f t="shared" si="25"/>
        <v>F</v>
      </c>
      <c r="AE14" s="52">
        <f t="shared" si="26"/>
        <v>9</v>
      </c>
      <c r="AF14" s="52">
        <f t="shared" si="48"/>
        <v>24</v>
      </c>
      <c r="AG14" s="52">
        <f t="shared" si="27"/>
        <v>16</v>
      </c>
      <c r="AH14" s="52">
        <f t="shared" si="28"/>
        <v>49</v>
      </c>
      <c r="AI14" s="52">
        <f t="shared" si="49"/>
        <v>2</v>
      </c>
      <c r="AJ14" s="52">
        <f t="shared" si="50"/>
        <v>2</v>
      </c>
      <c r="AK14" s="68" t="str">
        <f t="shared" si="29"/>
        <v>F</v>
      </c>
      <c r="AL14" s="68" t="str">
        <f t="shared" si="30"/>
        <v>F</v>
      </c>
      <c r="AM14" s="68"/>
      <c r="AN14" s="68" t="str">
        <f t="shared" si="51"/>
        <v>F</v>
      </c>
      <c r="AO14" s="69" t="str">
        <f t="shared" si="32"/>
        <v>Fail</v>
      </c>
      <c r="AP14" s="83" t="str">
        <f t="shared" si="33"/>
        <v>জীববিজ্ঞান</v>
      </c>
      <c r="AQ14" s="205">
        <f t="shared" si="34"/>
        <v>1</v>
      </c>
      <c r="AR14" s="79">
        <f t="shared" si="35"/>
        <v>7</v>
      </c>
      <c r="AS14" s="51">
        <f t="shared" si="36"/>
        <v>0</v>
      </c>
      <c r="AT14" s="51" t="str">
        <f t="shared" si="37"/>
        <v>0</v>
      </c>
      <c r="AU14" s="80" t="str">
        <f t="shared" si="38"/>
        <v>F</v>
      </c>
      <c r="AV14" s="81" t="str">
        <f t="shared" si="39"/>
        <v>F</v>
      </c>
      <c r="AW14" s="82" t="str">
        <f t="shared" si="40"/>
        <v>F</v>
      </c>
      <c r="AX14" s="93" t="str">
        <f t="shared" si="41"/>
        <v>F</v>
      </c>
      <c r="AY14" s="1" t="str">
        <f t="shared" si="42"/>
        <v>F</v>
      </c>
      <c r="AZ14" s="91"/>
      <c r="BA14" s="91"/>
      <c r="BB14" s="91">
        <f t="shared" si="52"/>
        <v>2</v>
      </c>
      <c r="BC14" s="91">
        <f t="shared" si="53"/>
        <v>2</v>
      </c>
      <c r="BD14" s="51" t="str">
        <f t="shared" si="44"/>
        <v>Abs.</v>
      </c>
    </row>
    <row r="15" spans="1:56">
      <c r="A15" s="49">
        <f>IF(D$4="বিজ্ঞান",Science!A11,(IF(D$4="মানবিক",Humanities!A11,(IF(D$4="ব্যাবসায় শিক্ষা",B.Studies!AK11)))))</f>
        <v>8</v>
      </c>
      <c r="B15" s="50"/>
      <c r="C15" s="50" t="str">
        <f>IFERROR(IF(AN15="","",RANK(AN15,AN$8:AN$172,0)+COUNTIF(AN$8:AN15,AN15)-1),"")</f>
        <v/>
      </c>
      <c r="D15" s="52">
        <f t="shared" si="45"/>
        <v>17</v>
      </c>
      <c r="E15" s="52">
        <f t="shared" si="0"/>
        <v>43</v>
      </c>
      <c r="F15" s="52">
        <f t="shared" si="1"/>
        <v>60</v>
      </c>
      <c r="G15" s="52">
        <f t="shared" si="46"/>
        <v>3.5</v>
      </c>
      <c r="H15" s="49">
        <f t="shared" si="3"/>
        <v>45</v>
      </c>
      <c r="I15" s="49">
        <f t="shared" si="4"/>
        <v>45</v>
      </c>
      <c r="J15" s="49">
        <f t="shared" si="47"/>
        <v>2</v>
      </c>
      <c r="K15" s="52">
        <f t="shared" si="6"/>
        <v>17</v>
      </c>
      <c r="L15" s="52">
        <f t="shared" si="7"/>
        <v>21</v>
      </c>
      <c r="M15" s="52" t="str">
        <f t="shared" si="8"/>
        <v>Abs.</v>
      </c>
      <c r="N15" s="52" t="str">
        <f t="shared" si="9"/>
        <v>Abs.</v>
      </c>
      <c r="O15" s="52" t="str">
        <f t="shared" si="10"/>
        <v>Abs.</v>
      </c>
      <c r="P15" s="49">
        <f t="shared" si="11"/>
        <v>13</v>
      </c>
      <c r="Q15" s="49">
        <f t="shared" si="12"/>
        <v>5</v>
      </c>
      <c r="R15" s="49" t="str">
        <f t="shared" si="13"/>
        <v>Abs.</v>
      </c>
      <c r="S15" s="49" t="str">
        <f t="shared" si="14"/>
        <v>Abs.</v>
      </c>
      <c r="T15" s="49" t="str">
        <f t="shared" si="15"/>
        <v>Abs.</v>
      </c>
      <c r="U15" s="52">
        <f t="shared" si="16"/>
        <v>19</v>
      </c>
      <c r="V15" s="52">
        <f t="shared" si="17"/>
        <v>10</v>
      </c>
      <c r="W15" s="52" t="str">
        <f t="shared" si="18"/>
        <v>Abs.</v>
      </c>
      <c r="X15" s="52" t="str">
        <f t="shared" si="19"/>
        <v>Abs.</v>
      </c>
      <c r="Y15" s="52" t="str">
        <f t="shared" si="20"/>
        <v>Abs.</v>
      </c>
      <c r="Z15" s="49">
        <f t="shared" si="21"/>
        <v>7</v>
      </c>
      <c r="AA15" s="49">
        <f t="shared" si="22"/>
        <v>0</v>
      </c>
      <c r="AB15" s="49" t="str">
        <f t="shared" si="23"/>
        <v>Abs.</v>
      </c>
      <c r="AC15" s="49" t="str">
        <f t="shared" si="24"/>
        <v>Abs.</v>
      </c>
      <c r="AD15" s="49" t="str">
        <f t="shared" si="25"/>
        <v>Abs.</v>
      </c>
      <c r="AE15" s="52">
        <f t="shared" si="26"/>
        <v>11</v>
      </c>
      <c r="AF15" s="52">
        <f t="shared" si="48"/>
        <v>17</v>
      </c>
      <c r="AG15" s="52">
        <f t="shared" si="27"/>
        <v>10</v>
      </c>
      <c r="AH15" s="52">
        <f t="shared" si="28"/>
        <v>38</v>
      </c>
      <c r="AI15" s="52">
        <f t="shared" si="49"/>
        <v>1</v>
      </c>
      <c r="AJ15" s="52">
        <f t="shared" si="50"/>
        <v>0</v>
      </c>
      <c r="AK15" s="68" t="str">
        <f t="shared" si="29"/>
        <v>Abs.</v>
      </c>
      <c r="AL15" s="68" t="str">
        <f t="shared" si="30"/>
        <v>Abs.</v>
      </c>
      <c r="AM15" s="68"/>
      <c r="AN15" s="68" t="str">
        <f t="shared" si="51"/>
        <v>Abs.</v>
      </c>
      <c r="AO15" s="69" t="str">
        <f t="shared" si="32"/>
        <v>Abs.</v>
      </c>
      <c r="AP15" s="83" t="str">
        <f t="shared" si="33"/>
        <v>জীববিজ্ঞান</v>
      </c>
      <c r="AQ15" s="9">
        <f t="shared" si="34"/>
        <v>1</v>
      </c>
      <c r="AR15" s="9">
        <f t="shared" si="35"/>
        <v>8</v>
      </c>
      <c r="AS15" s="50" t="str">
        <f t="shared" si="36"/>
        <v>0</v>
      </c>
      <c r="AT15" s="50" t="str">
        <f t="shared" si="37"/>
        <v>0</v>
      </c>
      <c r="AU15" s="84" t="str">
        <f t="shared" si="38"/>
        <v>Abs.</v>
      </c>
      <c r="AV15" s="85" t="str">
        <f t="shared" si="39"/>
        <v>Abs.</v>
      </c>
      <c r="AW15" s="86" t="str">
        <f t="shared" si="40"/>
        <v>Abs.</v>
      </c>
      <c r="AX15" s="94" t="str">
        <f t="shared" si="41"/>
        <v>Abs.</v>
      </c>
      <c r="AY15" s="49" t="str">
        <f t="shared" si="42"/>
        <v>Abs.</v>
      </c>
      <c r="AZ15" s="87"/>
      <c r="BA15" s="87"/>
      <c r="BB15" s="87">
        <f t="shared" si="52"/>
        <v>0</v>
      </c>
      <c r="BC15" s="87" t="str">
        <f t="shared" si="53"/>
        <v>Pass</v>
      </c>
      <c r="BD15" s="50" t="str">
        <f t="shared" si="44"/>
        <v>Abs.</v>
      </c>
    </row>
    <row r="16" spans="1:56">
      <c r="A16" s="49">
        <f>IF(D$4="বিজ্ঞান",Science!A12,(IF(D$4="মানবিক",Humanities!A12,(IF(D$4="ব্যাবসায় শিক্ষা",B.Studies!AK12)))))</f>
        <v>9</v>
      </c>
      <c r="B16" s="50"/>
      <c r="C16" s="50">
        <f>IFERROR(IF(AN16="","",RANK(AN16,AN$8:AN$172,0)+COUNTIF(AN$8:AN16,AN16)-1),"")</f>
        <v>10</v>
      </c>
      <c r="D16" s="52">
        <f t="shared" si="45"/>
        <v>12</v>
      </c>
      <c r="E16" s="52">
        <f t="shared" si="0"/>
        <v>63</v>
      </c>
      <c r="F16" s="52">
        <f t="shared" si="1"/>
        <v>75</v>
      </c>
      <c r="G16" s="52">
        <f t="shared" si="46"/>
        <v>4</v>
      </c>
      <c r="H16" s="49">
        <f t="shared" si="3"/>
        <v>67</v>
      </c>
      <c r="I16" s="49">
        <f t="shared" si="4"/>
        <v>67</v>
      </c>
      <c r="J16" s="49">
        <f t="shared" si="47"/>
        <v>3.5</v>
      </c>
      <c r="K16" s="52">
        <f t="shared" si="6"/>
        <v>16</v>
      </c>
      <c r="L16" s="52">
        <f t="shared" si="7"/>
        <v>24</v>
      </c>
      <c r="M16" s="52">
        <f t="shared" si="8"/>
        <v>22</v>
      </c>
      <c r="N16" s="52">
        <f t="shared" si="9"/>
        <v>62</v>
      </c>
      <c r="O16" s="52">
        <f t="shared" si="10"/>
        <v>3.5</v>
      </c>
      <c r="P16" s="49">
        <f t="shared" si="11"/>
        <v>15</v>
      </c>
      <c r="Q16" s="49">
        <f t="shared" si="12"/>
        <v>27</v>
      </c>
      <c r="R16" s="49">
        <f t="shared" si="13"/>
        <v>17</v>
      </c>
      <c r="S16" s="49">
        <f t="shared" si="14"/>
        <v>59</v>
      </c>
      <c r="T16" s="49">
        <f t="shared" si="15"/>
        <v>3</v>
      </c>
      <c r="U16" s="52">
        <f t="shared" si="16"/>
        <v>18</v>
      </c>
      <c r="V16" s="52">
        <f t="shared" si="17"/>
        <v>18</v>
      </c>
      <c r="W16" s="52">
        <f t="shared" si="18"/>
        <v>15</v>
      </c>
      <c r="X16" s="52">
        <f t="shared" si="19"/>
        <v>51</v>
      </c>
      <c r="Y16" s="52">
        <f t="shared" si="20"/>
        <v>3</v>
      </c>
      <c r="Z16" s="49">
        <f t="shared" si="21"/>
        <v>15</v>
      </c>
      <c r="AA16" s="49">
        <f t="shared" si="22"/>
        <v>22</v>
      </c>
      <c r="AB16" s="49">
        <f t="shared" si="23"/>
        <v>15</v>
      </c>
      <c r="AC16" s="49">
        <f t="shared" si="24"/>
        <v>52</v>
      </c>
      <c r="AD16" s="49">
        <f t="shared" si="25"/>
        <v>3</v>
      </c>
      <c r="AE16" s="52">
        <f t="shared" si="26"/>
        <v>14</v>
      </c>
      <c r="AF16" s="52">
        <f t="shared" si="48"/>
        <v>29</v>
      </c>
      <c r="AG16" s="52">
        <f t="shared" si="27"/>
        <v>16</v>
      </c>
      <c r="AH16" s="52">
        <f t="shared" si="28"/>
        <v>59</v>
      </c>
      <c r="AI16" s="52">
        <f t="shared" si="49"/>
        <v>3</v>
      </c>
      <c r="AJ16" s="52">
        <f t="shared" si="50"/>
        <v>0</v>
      </c>
      <c r="AK16" s="68">
        <f t="shared" si="29"/>
        <v>20</v>
      </c>
      <c r="AL16" s="68">
        <f t="shared" si="30"/>
        <v>20</v>
      </c>
      <c r="AM16" s="68"/>
      <c r="AN16" s="68">
        <f t="shared" si="51"/>
        <v>3.5</v>
      </c>
      <c r="AO16" s="69" t="str">
        <f t="shared" si="32"/>
        <v>Pass</v>
      </c>
      <c r="AP16" s="83" t="str">
        <f t="shared" si="33"/>
        <v>জীববিজ্ঞান</v>
      </c>
      <c r="AQ16" s="9">
        <f t="shared" si="34"/>
        <v>1</v>
      </c>
      <c r="AR16" s="9">
        <f t="shared" si="35"/>
        <v>9</v>
      </c>
      <c r="AS16" s="50">
        <f t="shared" si="36"/>
        <v>1</v>
      </c>
      <c r="AT16" s="50">
        <f t="shared" si="37"/>
        <v>1</v>
      </c>
      <c r="AU16" s="84">
        <f t="shared" si="38"/>
        <v>3.5</v>
      </c>
      <c r="AV16" s="85">
        <f t="shared" si="39"/>
        <v>3.5</v>
      </c>
      <c r="AW16" s="86">
        <f t="shared" si="40"/>
        <v>3.5</v>
      </c>
      <c r="AX16" s="94">
        <f t="shared" si="41"/>
        <v>3.5</v>
      </c>
      <c r="AY16" s="49">
        <f t="shared" si="42"/>
        <v>425</v>
      </c>
      <c r="AZ16" s="87"/>
      <c r="BA16" s="87"/>
      <c r="BB16" s="87">
        <f t="shared" si="52"/>
        <v>0</v>
      </c>
      <c r="BC16" s="87" t="str">
        <f t="shared" si="53"/>
        <v>Pass</v>
      </c>
      <c r="BD16" s="50" t="str">
        <f t="shared" si="44"/>
        <v>Abs.</v>
      </c>
    </row>
    <row r="17" spans="1:56">
      <c r="A17" s="49">
        <f>IF(D$4="বিজ্ঞান",Science!A13,(IF(D$4="মানবিক",Humanities!A13,(IF(D$4="ব্যাবসায় শিক্ষা",B.Studies!AK13)))))</f>
        <v>10</v>
      </c>
      <c r="B17" s="50"/>
      <c r="C17" s="50">
        <f>IFERROR(IF(AN17="","",RANK(AN17,AN$8:AN$172,0)+COUNTIF(AN$8:AN17,AN17)-1),"")</f>
        <v>12</v>
      </c>
      <c r="D17" s="52">
        <f t="shared" si="45"/>
        <v>12</v>
      </c>
      <c r="E17" s="52">
        <f t="shared" si="0"/>
        <v>48</v>
      </c>
      <c r="F17" s="52">
        <f t="shared" si="1"/>
        <v>60</v>
      </c>
      <c r="G17" s="52">
        <f t="shared" si="46"/>
        <v>3.5</v>
      </c>
      <c r="H17" s="49">
        <f t="shared" si="3"/>
        <v>67</v>
      </c>
      <c r="I17" s="49">
        <f t="shared" si="4"/>
        <v>67</v>
      </c>
      <c r="J17" s="49">
        <f t="shared" si="47"/>
        <v>3.5</v>
      </c>
      <c r="K17" s="52">
        <f t="shared" si="6"/>
        <v>18</v>
      </c>
      <c r="L17" s="52">
        <f t="shared" si="7"/>
        <v>29</v>
      </c>
      <c r="M17" s="52">
        <f t="shared" si="8"/>
        <v>22</v>
      </c>
      <c r="N17" s="52">
        <f t="shared" si="9"/>
        <v>69</v>
      </c>
      <c r="O17" s="52">
        <f t="shared" si="10"/>
        <v>3.5</v>
      </c>
      <c r="P17" s="49">
        <f t="shared" si="11"/>
        <v>16</v>
      </c>
      <c r="Q17" s="49">
        <f t="shared" si="12"/>
        <v>27</v>
      </c>
      <c r="R17" s="49">
        <f t="shared" si="13"/>
        <v>22</v>
      </c>
      <c r="S17" s="49">
        <f t="shared" si="14"/>
        <v>65</v>
      </c>
      <c r="T17" s="49">
        <f t="shared" si="15"/>
        <v>3.5</v>
      </c>
      <c r="U17" s="52">
        <f t="shared" si="16"/>
        <v>17</v>
      </c>
      <c r="V17" s="52">
        <f t="shared" si="17"/>
        <v>22</v>
      </c>
      <c r="W17" s="52">
        <f t="shared" si="18"/>
        <v>18</v>
      </c>
      <c r="X17" s="52">
        <f t="shared" si="19"/>
        <v>57</v>
      </c>
      <c r="Y17" s="52">
        <f t="shared" si="20"/>
        <v>3</v>
      </c>
      <c r="Z17" s="49">
        <f t="shared" si="21"/>
        <v>13</v>
      </c>
      <c r="AA17" s="49">
        <f t="shared" si="22"/>
        <v>18</v>
      </c>
      <c r="AB17" s="49">
        <f t="shared" si="23"/>
        <v>16</v>
      </c>
      <c r="AC17" s="49">
        <f t="shared" si="24"/>
        <v>47</v>
      </c>
      <c r="AD17" s="49">
        <f t="shared" si="25"/>
        <v>2</v>
      </c>
      <c r="AE17" s="52">
        <f t="shared" si="26"/>
        <v>14</v>
      </c>
      <c r="AF17" s="52">
        <f t="shared" si="48"/>
        <v>26</v>
      </c>
      <c r="AG17" s="52">
        <f t="shared" si="27"/>
        <v>15</v>
      </c>
      <c r="AH17" s="52">
        <f t="shared" si="28"/>
        <v>55</v>
      </c>
      <c r="AI17" s="52">
        <f t="shared" si="49"/>
        <v>3</v>
      </c>
      <c r="AJ17" s="52">
        <f t="shared" si="50"/>
        <v>0</v>
      </c>
      <c r="AK17" s="68">
        <f t="shared" si="29"/>
        <v>19</v>
      </c>
      <c r="AL17" s="68">
        <f t="shared" si="30"/>
        <v>20</v>
      </c>
      <c r="AM17" s="68"/>
      <c r="AN17" s="68">
        <f t="shared" si="51"/>
        <v>3.3333333333333335</v>
      </c>
      <c r="AO17" s="69" t="str">
        <f t="shared" si="32"/>
        <v>Pass</v>
      </c>
      <c r="AP17" s="83" t="str">
        <f t="shared" si="33"/>
        <v>জীববিজ্ঞান</v>
      </c>
      <c r="AQ17" s="9">
        <f t="shared" si="34"/>
        <v>1</v>
      </c>
      <c r="AR17" s="9">
        <f t="shared" si="35"/>
        <v>10</v>
      </c>
      <c r="AS17" s="50">
        <f t="shared" si="36"/>
        <v>1</v>
      </c>
      <c r="AT17" s="50">
        <f t="shared" si="37"/>
        <v>0</v>
      </c>
      <c r="AU17" s="84">
        <f t="shared" si="38"/>
        <v>3.3333333333333335</v>
      </c>
      <c r="AV17" s="85">
        <f t="shared" si="39"/>
        <v>3.3333333333333335</v>
      </c>
      <c r="AW17" s="86">
        <f t="shared" si="40"/>
        <v>3.3333333333333335</v>
      </c>
      <c r="AX17" s="94">
        <f t="shared" si="41"/>
        <v>3.3333333333333335</v>
      </c>
      <c r="AY17" s="49">
        <f t="shared" si="42"/>
        <v>420</v>
      </c>
      <c r="AZ17" s="87"/>
      <c r="BA17" s="87"/>
      <c r="BB17" s="87">
        <f t="shared" si="52"/>
        <v>0</v>
      </c>
      <c r="BC17" s="87" t="str">
        <f t="shared" si="53"/>
        <v>Pass</v>
      </c>
      <c r="BD17" s="50" t="str">
        <f t="shared" si="44"/>
        <v>Abs.</v>
      </c>
    </row>
    <row r="18" spans="1:56" s="303" customFormat="1">
      <c r="A18" s="291">
        <f>IF(D$4="বিজ্ঞান",Science!A14,(IF(D$4="মানবিক",Humanities!A14,(IF(D$4="ব্যাবসায় শিক্ষা",B.Studies!AK14)))))</f>
        <v>11</v>
      </c>
      <c r="B18" s="292"/>
      <c r="C18" s="292" t="str">
        <f>IFERROR(IF(AN18="","",RANK(AN18,AN$8:AN$172,0)+COUNTIF(AN$8:AN18,AN18)-1),"")</f>
        <v/>
      </c>
      <c r="D18" s="293">
        <f t="shared" si="45"/>
        <v>14</v>
      </c>
      <c r="E18" s="293">
        <f t="shared" si="0"/>
        <v>51</v>
      </c>
      <c r="F18" s="293">
        <f t="shared" si="1"/>
        <v>65</v>
      </c>
      <c r="G18" s="293">
        <f t="shared" si="46"/>
        <v>3.5</v>
      </c>
      <c r="H18" s="291">
        <f t="shared" si="3"/>
        <v>41</v>
      </c>
      <c r="I18" s="291">
        <f t="shared" si="4"/>
        <v>41</v>
      </c>
      <c r="J18" s="291">
        <f t="shared" si="47"/>
        <v>2</v>
      </c>
      <c r="K18" s="293">
        <f t="shared" si="6"/>
        <v>5</v>
      </c>
      <c r="L18" s="293">
        <f t="shared" si="7"/>
        <v>11</v>
      </c>
      <c r="M18" s="293">
        <f t="shared" si="8"/>
        <v>20</v>
      </c>
      <c r="N18" s="293">
        <f t="shared" si="9"/>
        <v>36</v>
      </c>
      <c r="O18" s="293" t="str">
        <f t="shared" si="10"/>
        <v>F</v>
      </c>
      <c r="P18" s="291">
        <f t="shared" si="11"/>
        <v>9</v>
      </c>
      <c r="Q18" s="291">
        <f t="shared" si="12"/>
        <v>7</v>
      </c>
      <c r="R18" s="291">
        <f t="shared" si="13"/>
        <v>20</v>
      </c>
      <c r="S18" s="291">
        <f t="shared" si="14"/>
        <v>36</v>
      </c>
      <c r="T18" s="291" t="str">
        <f t="shared" si="15"/>
        <v>F</v>
      </c>
      <c r="U18" s="293">
        <f t="shared" si="16"/>
        <v>8</v>
      </c>
      <c r="V18" s="293">
        <f t="shared" si="17"/>
        <v>12</v>
      </c>
      <c r="W18" s="293">
        <f t="shared" si="18"/>
        <v>15</v>
      </c>
      <c r="X18" s="293">
        <f t="shared" si="19"/>
        <v>35</v>
      </c>
      <c r="Y18" s="293" t="str">
        <f t="shared" si="20"/>
        <v>F</v>
      </c>
      <c r="Z18" s="291">
        <f t="shared" si="21"/>
        <v>5</v>
      </c>
      <c r="AA18" s="291">
        <f t="shared" si="22"/>
        <v>5</v>
      </c>
      <c r="AB18" s="291">
        <f t="shared" si="23"/>
        <v>15</v>
      </c>
      <c r="AC18" s="291">
        <f t="shared" si="24"/>
        <v>25</v>
      </c>
      <c r="AD18" s="291" t="str">
        <f t="shared" si="25"/>
        <v>F</v>
      </c>
      <c r="AE18" s="293">
        <f t="shared" si="26"/>
        <v>2</v>
      </c>
      <c r="AF18" s="293">
        <f t="shared" si="48"/>
        <v>8</v>
      </c>
      <c r="AG18" s="293">
        <f t="shared" si="27"/>
        <v>15</v>
      </c>
      <c r="AH18" s="293">
        <f t="shared" si="28"/>
        <v>25</v>
      </c>
      <c r="AI18" s="293" t="str">
        <f t="shared" si="49"/>
        <v>F</v>
      </c>
      <c r="AJ18" s="293">
        <f t="shared" si="50"/>
        <v>5</v>
      </c>
      <c r="AK18" s="294" t="str">
        <f t="shared" si="29"/>
        <v>F</v>
      </c>
      <c r="AL18" s="294" t="str">
        <f t="shared" si="30"/>
        <v>F</v>
      </c>
      <c r="AM18" s="294"/>
      <c r="AN18" s="294" t="str">
        <f t="shared" si="51"/>
        <v>F</v>
      </c>
      <c r="AO18" s="295" t="str">
        <f t="shared" si="32"/>
        <v>Fail</v>
      </c>
      <c r="AP18" s="296" t="str">
        <f t="shared" si="33"/>
        <v>গণিত</v>
      </c>
      <c r="AQ18" s="297">
        <f t="shared" si="34"/>
        <v>2</v>
      </c>
      <c r="AR18" s="297">
        <f t="shared" si="35"/>
        <v>11</v>
      </c>
      <c r="AS18" s="292" t="str">
        <f t="shared" si="36"/>
        <v>0</v>
      </c>
      <c r="AT18" s="292" t="str">
        <f t="shared" si="37"/>
        <v>0</v>
      </c>
      <c r="AU18" s="298" t="str">
        <f t="shared" si="38"/>
        <v>F</v>
      </c>
      <c r="AV18" s="299" t="str">
        <f t="shared" si="39"/>
        <v>F</v>
      </c>
      <c r="AW18" s="300" t="str">
        <f t="shared" si="40"/>
        <v>F</v>
      </c>
      <c r="AX18" s="301" t="str">
        <f t="shared" si="41"/>
        <v>F</v>
      </c>
      <c r="AY18" s="291" t="str">
        <f t="shared" si="42"/>
        <v>F</v>
      </c>
      <c r="AZ18" s="302"/>
      <c r="BA18" s="302"/>
      <c r="BB18" s="302">
        <f t="shared" si="52"/>
        <v>5</v>
      </c>
      <c r="BC18" s="302">
        <f t="shared" si="53"/>
        <v>5</v>
      </c>
      <c r="BD18" s="292" t="str">
        <f t="shared" si="44"/>
        <v>Abs.</v>
      </c>
    </row>
    <row r="19" spans="1:56">
      <c r="A19" s="49">
        <f>IF(D$4="বিজ্ঞান",Science!A15,(IF(D$4="মানবিক",Humanities!A15,(IF(D$4="ব্যাবসায় শিক্ষা",B.Studies!AK15)))))</f>
        <v>12</v>
      </c>
      <c r="B19" s="50"/>
      <c r="C19" s="50" t="str">
        <f>IFERROR(IF(AN19="","",RANK(AN19,AN$8:AN$172,0)+COUNTIF(AN$8:AN19,AN19)-1),"")</f>
        <v/>
      </c>
      <c r="D19" s="52">
        <f t="shared" si="45"/>
        <v>12</v>
      </c>
      <c r="E19" s="52">
        <f t="shared" si="0"/>
        <v>50</v>
      </c>
      <c r="F19" s="52">
        <f t="shared" si="1"/>
        <v>62</v>
      </c>
      <c r="G19" s="52">
        <f t="shared" si="46"/>
        <v>3.5</v>
      </c>
      <c r="H19" s="49">
        <f t="shared" si="3"/>
        <v>39</v>
      </c>
      <c r="I19" s="49">
        <f t="shared" si="4"/>
        <v>39</v>
      </c>
      <c r="J19" s="49">
        <f t="shared" si="47"/>
        <v>1</v>
      </c>
      <c r="K19" s="52">
        <f t="shared" si="6"/>
        <v>10</v>
      </c>
      <c r="L19" s="52">
        <f t="shared" si="7"/>
        <v>9</v>
      </c>
      <c r="M19" s="52" t="str">
        <f t="shared" si="8"/>
        <v>Abs.</v>
      </c>
      <c r="N19" s="52" t="str">
        <f t="shared" si="9"/>
        <v>Abs.</v>
      </c>
      <c r="O19" s="52" t="str">
        <f t="shared" si="10"/>
        <v>Abs.</v>
      </c>
      <c r="P19" s="49">
        <f t="shared" si="11"/>
        <v>6</v>
      </c>
      <c r="Q19" s="49">
        <f t="shared" si="12"/>
        <v>3</v>
      </c>
      <c r="R19" s="49" t="str">
        <f t="shared" si="13"/>
        <v>Abs.</v>
      </c>
      <c r="S19" s="49" t="str">
        <f t="shared" si="14"/>
        <v>Abs.</v>
      </c>
      <c r="T19" s="49" t="str">
        <f t="shared" si="15"/>
        <v>Abs.</v>
      </c>
      <c r="U19" s="52">
        <f t="shared" si="16"/>
        <v>13</v>
      </c>
      <c r="V19" s="52">
        <f t="shared" si="17"/>
        <v>17</v>
      </c>
      <c r="W19" s="52" t="str">
        <f t="shared" si="18"/>
        <v>Abs.</v>
      </c>
      <c r="X19" s="52" t="str">
        <f t="shared" si="19"/>
        <v>Abs.</v>
      </c>
      <c r="Y19" s="52" t="str">
        <f t="shared" si="20"/>
        <v>Abs.</v>
      </c>
      <c r="Z19" s="49">
        <f t="shared" si="21"/>
        <v>6</v>
      </c>
      <c r="AA19" s="49">
        <f t="shared" si="22"/>
        <v>12</v>
      </c>
      <c r="AB19" s="49" t="str">
        <f t="shared" si="23"/>
        <v>Abs.</v>
      </c>
      <c r="AC19" s="49" t="str">
        <f t="shared" si="24"/>
        <v>Abs.</v>
      </c>
      <c r="AD19" s="49" t="str">
        <f t="shared" si="25"/>
        <v>Abs.</v>
      </c>
      <c r="AE19" s="52">
        <f t="shared" si="26"/>
        <v>6</v>
      </c>
      <c r="AF19" s="52">
        <f t="shared" si="48"/>
        <v>14</v>
      </c>
      <c r="AG19" s="52" t="str">
        <f t="shared" si="27"/>
        <v>Abs.</v>
      </c>
      <c r="AH19" s="52" t="str">
        <f t="shared" si="28"/>
        <v>Abs.</v>
      </c>
      <c r="AI19" s="52" t="str">
        <f t="shared" si="49"/>
        <v>Abs.</v>
      </c>
      <c r="AJ19" s="52">
        <f t="shared" si="50"/>
        <v>0</v>
      </c>
      <c r="AK19" s="68" t="str">
        <f t="shared" si="29"/>
        <v>Abs.</v>
      </c>
      <c r="AL19" s="68" t="str">
        <f t="shared" si="30"/>
        <v>Abs.</v>
      </c>
      <c r="AM19" s="68"/>
      <c r="AN19" s="68" t="str">
        <f t="shared" si="51"/>
        <v>Abs.</v>
      </c>
      <c r="AO19" s="69" t="str">
        <f t="shared" si="32"/>
        <v>Abs.</v>
      </c>
      <c r="AP19" s="83" t="str">
        <f t="shared" si="33"/>
        <v>গণিত</v>
      </c>
      <c r="AQ19" s="9">
        <f t="shared" si="34"/>
        <v>2</v>
      </c>
      <c r="AR19" s="9">
        <f t="shared" si="35"/>
        <v>12</v>
      </c>
      <c r="AS19" s="50" t="str">
        <f t="shared" si="36"/>
        <v>0</v>
      </c>
      <c r="AT19" s="50" t="str">
        <f t="shared" si="37"/>
        <v>0</v>
      </c>
      <c r="AU19" s="84" t="str">
        <f t="shared" si="38"/>
        <v>Abs.</v>
      </c>
      <c r="AV19" s="85" t="str">
        <f t="shared" si="39"/>
        <v>Abs.</v>
      </c>
      <c r="AW19" s="86" t="str">
        <f t="shared" si="40"/>
        <v>Abs.</v>
      </c>
      <c r="AX19" s="94" t="str">
        <f t="shared" si="41"/>
        <v>Abs.</v>
      </c>
      <c r="AY19" s="49" t="str">
        <f t="shared" si="42"/>
        <v>Abs.</v>
      </c>
      <c r="AZ19" s="87"/>
      <c r="BA19" s="87"/>
      <c r="BB19" s="87">
        <f t="shared" si="52"/>
        <v>0</v>
      </c>
      <c r="BC19" s="87" t="str">
        <f t="shared" si="53"/>
        <v>Pass</v>
      </c>
      <c r="BD19" s="50" t="str">
        <f t="shared" si="44"/>
        <v>Abs.</v>
      </c>
    </row>
    <row r="20" spans="1:56">
      <c r="A20" s="49">
        <f>IF(D$4="বিজ্ঞান",Science!A16,(IF(D$4="মানবিক",Humanities!A16,(IF(D$4="ব্যাবসায় শিক্ষা",B.Studies!AK16)))))</f>
        <v>13</v>
      </c>
      <c r="B20" s="50"/>
      <c r="C20" s="50">
        <f>IFERROR(IF(AN20="","",RANK(AN20,AN$8:AN$172,0)+COUNTIF(AN$8:AN20,AN20)-1),"")</f>
        <v>13</v>
      </c>
      <c r="D20" s="52">
        <f t="shared" si="45"/>
        <v>12</v>
      </c>
      <c r="E20" s="52">
        <f t="shared" si="0"/>
        <v>62</v>
      </c>
      <c r="F20" s="52">
        <f t="shared" si="1"/>
        <v>74</v>
      </c>
      <c r="G20" s="52">
        <f t="shared" si="46"/>
        <v>4</v>
      </c>
      <c r="H20" s="49">
        <f t="shared" si="3"/>
        <v>68</v>
      </c>
      <c r="I20" s="49">
        <f t="shared" si="4"/>
        <v>68</v>
      </c>
      <c r="J20" s="49">
        <f t="shared" si="47"/>
        <v>3.5</v>
      </c>
      <c r="K20" s="52">
        <f t="shared" si="6"/>
        <v>14</v>
      </c>
      <c r="L20" s="52">
        <f t="shared" si="7"/>
        <v>27</v>
      </c>
      <c r="M20" s="52">
        <f t="shared" si="8"/>
        <v>20</v>
      </c>
      <c r="N20" s="52">
        <f t="shared" si="9"/>
        <v>61</v>
      </c>
      <c r="O20" s="52">
        <f t="shared" si="10"/>
        <v>3.5</v>
      </c>
      <c r="P20" s="49">
        <f t="shared" si="11"/>
        <v>11</v>
      </c>
      <c r="Q20" s="49">
        <f t="shared" si="12"/>
        <v>17</v>
      </c>
      <c r="R20" s="49">
        <f t="shared" si="13"/>
        <v>22</v>
      </c>
      <c r="S20" s="49">
        <f t="shared" si="14"/>
        <v>50</v>
      </c>
      <c r="T20" s="49">
        <f t="shared" si="15"/>
        <v>3</v>
      </c>
      <c r="U20" s="52">
        <f t="shared" si="16"/>
        <v>14</v>
      </c>
      <c r="V20" s="52">
        <f t="shared" si="17"/>
        <v>21</v>
      </c>
      <c r="W20" s="52">
        <f t="shared" si="18"/>
        <v>20</v>
      </c>
      <c r="X20" s="52">
        <f t="shared" si="19"/>
        <v>55</v>
      </c>
      <c r="Y20" s="52">
        <f t="shared" si="20"/>
        <v>3</v>
      </c>
      <c r="Z20" s="49">
        <f t="shared" si="21"/>
        <v>12</v>
      </c>
      <c r="AA20" s="49">
        <f t="shared" si="22"/>
        <v>17</v>
      </c>
      <c r="AB20" s="49">
        <f t="shared" si="23"/>
        <v>18</v>
      </c>
      <c r="AC20" s="49">
        <f t="shared" si="24"/>
        <v>47</v>
      </c>
      <c r="AD20" s="49">
        <f t="shared" si="25"/>
        <v>2</v>
      </c>
      <c r="AE20" s="52">
        <f t="shared" si="26"/>
        <v>11</v>
      </c>
      <c r="AF20" s="52">
        <f t="shared" si="48"/>
        <v>26</v>
      </c>
      <c r="AG20" s="52">
        <f t="shared" si="27"/>
        <v>14</v>
      </c>
      <c r="AH20" s="52">
        <f t="shared" si="28"/>
        <v>51</v>
      </c>
      <c r="AI20" s="52">
        <f t="shared" si="49"/>
        <v>3</v>
      </c>
      <c r="AJ20" s="52">
        <f t="shared" si="50"/>
        <v>0</v>
      </c>
      <c r="AK20" s="68">
        <f t="shared" si="29"/>
        <v>19</v>
      </c>
      <c r="AL20" s="68">
        <f t="shared" si="30"/>
        <v>20</v>
      </c>
      <c r="AM20" s="68"/>
      <c r="AN20" s="68">
        <f t="shared" si="51"/>
        <v>3.3333333333333335</v>
      </c>
      <c r="AO20" s="69" t="str">
        <f t="shared" si="32"/>
        <v>Pass</v>
      </c>
      <c r="AP20" s="83" t="str">
        <f t="shared" si="33"/>
        <v>গণিত</v>
      </c>
      <c r="AQ20" s="9">
        <f t="shared" si="34"/>
        <v>2</v>
      </c>
      <c r="AR20" s="9">
        <f t="shared" si="35"/>
        <v>13</v>
      </c>
      <c r="AS20" s="50">
        <f t="shared" si="36"/>
        <v>1</v>
      </c>
      <c r="AT20" s="50">
        <f t="shared" si="37"/>
        <v>0</v>
      </c>
      <c r="AU20" s="84">
        <f t="shared" si="38"/>
        <v>3.3333333333333335</v>
      </c>
      <c r="AV20" s="85">
        <f t="shared" si="39"/>
        <v>3.3333333333333335</v>
      </c>
      <c r="AW20" s="86">
        <f t="shared" si="40"/>
        <v>3.3333333333333335</v>
      </c>
      <c r="AX20" s="94">
        <f t="shared" si="41"/>
        <v>3.3333333333333335</v>
      </c>
      <c r="AY20" s="49">
        <f t="shared" si="42"/>
        <v>406</v>
      </c>
      <c r="AZ20" s="87"/>
      <c r="BA20" s="87"/>
      <c r="BB20" s="87">
        <f t="shared" si="52"/>
        <v>0</v>
      </c>
      <c r="BC20" s="87" t="str">
        <f t="shared" si="53"/>
        <v>Pass</v>
      </c>
      <c r="BD20" s="50" t="str">
        <f t="shared" si="44"/>
        <v>Abs.</v>
      </c>
    </row>
    <row r="21" spans="1:56">
      <c r="A21" s="49">
        <f>IF(D$4="বিজ্ঞান",Science!A17,(IF(D$4="মানবিক",Humanities!A17,(IF(D$4="ব্যাবসায় শিক্ষা",B.Studies!AK17)))))</f>
        <v>14</v>
      </c>
      <c r="B21" s="50"/>
      <c r="C21" s="50">
        <f>IFERROR(IF(AN21="","",RANK(AN21,AN$8:AN$172,0)+COUNTIF(AN$8:AN21,AN21)-1),"")</f>
        <v>21</v>
      </c>
      <c r="D21" s="52">
        <f t="shared" si="45"/>
        <v>13</v>
      </c>
      <c r="E21" s="52">
        <f t="shared" si="0"/>
        <v>51</v>
      </c>
      <c r="F21" s="52">
        <f t="shared" si="1"/>
        <v>64</v>
      </c>
      <c r="G21" s="52">
        <f t="shared" si="46"/>
        <v>3.5</v>
      </c>
      <c r="H21" s="49">
        <f t="shared" si="3"/>
        <v>71</v>
      </c>
      <c r="I21" s="49">
        <f t="shared" si="4"/>
        <v>71</v>
      </c>
      <c r="J21" s="49">
        <f t="shared" si="47"/>
        <v>4</v>
      </c>
      <c r="K21" s="52">
        <f t="shared" si="6"/>
        <v>13</v>
      </c>
      <c r="L21" s="52">
        <f t="shared" si="7"/>
        <v>30</v>
      </c>
      <c r="M21" s="52">
        <f t="shared" si="8"/>
        <v>17</v>
      </c>
      <c r="N21" s="52">
        <f t="shared" si="9"/>
        <v>60</v>
      </c>
      <c r="O21" s="52">
        <f t="shared" si="10"/>
        <v>3.5</v>
      </c>
      <c r="P21" s="49">
        <f t="shared" si="11"/>
        <v>12</v>
      </c>
      <c r="Q21" s="49">
        <f t="shared" si="12"/>
        <v>17</v>
      </c>
      <c r="R21" s="49">
        <f t="shared" si="13"/>
        <v>22</v>
      </c>
      <c r="S21" s="49">
        <f t="shared" si="14"/>
        <v>51</v>
      </c>
      <c r="T21" s="49">
        <f t="shared" si="15"/>
        <v>3</v>
      </c>
      <c r="U21" s="52">
        <f t="shared" si="16"/>
        <v>14</v>
      </c>
      <c r="V21" s="52">
        <f t="shared" si="17"/>
        <v>17</v>
      </c>
      <c r="W21" s="52">
        <f t="shared" si="18"/>
        <v>15</v>
      </c>
      <c r="X21" s="52">
        <f t="shared" si="19"/>
        <v>46</v>
      </c>
      <c r="Y21" s="52">
        <f t="shared" si="20"/>
        <v>2</v>
      </c>
      <c r="Z21" s="49">
        <f t="shared" si="21"/>
        <v>11</v>
      </c>
      <c r="AA21" s="49">
        <f t="shared" si="22"/>
        <v>9</v>
      </c>
      <c r="AB21" s="49">
        <f t="shared" si="23"/>
        <v>15</v>
      </c>
      <c r="AC21" s="49">
        <f t="shared" si="24"/>
        <v>35</v>
      </c>
      <c r="AD21" s="49" t="str">
        <f t="shared" si="25"/>
        <v>F</v>
      </c>
      <c r="AE21" s="52">
        <f t="shared" si="26"/>
        <v>8</v>
      </c>
      <c r="AF21" s="52">
        <f t="shared" si="48"/>
        <v>17</v>
      </c>
      <c r="AG21" s="52">
        <f t="shared" si="27"/>
        <v>15</v>
      </c>
      <c r="AH21" s="52">
        <f t="shared" si="28"/>
        <v>40</v>
      </c>
      <c r="AI21" s="52">
        <f t="shared" si="49"/>
        <v>2</v>
      </c>
      <c r="AJ21" s="52">
        <f t="shared" si="50"/>
        <v>1</v>
      </c>
      <c r="AK21" s="68" t="str">
        <f t="shared" si="29"/>
        <v>F</v>
      </c>
      <c r="AL21" s="68">
        <f t="shared" si="30"/>
        <v>18</v>
      </c>
      <c r="AM21" s="68"/>
      <c r="AN21" s="68">
        <f t="shared" si="51"/>
        <v>3</v>
      </c>
      <c r="AO21" s="69" t="str">
        <f t="shared" si="32"/>
        <v>Pass</v>
      </c>
      <c r="AP21" s="83" t="str">
        <f t="shared" si="33"/>
        <v>গণিত</v>
      </c>
      <c r="AQ21" s="9">
        <f t="shared" si="34"/>
        <v>2</v>
      </c>
      <c r="AR21" s="9">
        <f t="shared" si="35"/>
        <v>14</v>
      </c>
      <c r="AS21" s="50">
        <f t="shared" si="36"/>
        <v>0</v>
      </c>
      <c r="AT21" s="50" t="str">
        <f t="shared" si="37"/>
        <v>0</v>
      </c>
      <c r="AU21" s="84" t="str">
        <f t="shared" si="38"/>
        <v>F</v>
      </c>
      <c r="AV21" s="85">
        <f t="shared" si="39"/>
        <v>3</v>
      </c>
      <c r="AW21" s="86" t="str">
        <f t="shared" si="40"/>
        <v>F</v>
      </c>
      <c r="AX21" s="94">
        <f t="shared" si="41"/>
        <v>3</v>
      </c>
      <c r="AY21" s="49">
        <f t="shared" si="42"/>
        <v>367</v>
      </c>
      <c r="AZ21" s="87"/>
      <c r="BA21" s="87"/>
      <c r="BB21" s="87">
        <f t="shared" si="52"/>
        <v>1</v>
      </c>
      <c r="BC21" s="87">
        <f t="shared" si="53"/>
        <v>1</v>
      </c>
      <c r="BD21" s="50" t="str">
        <f t="shared" si="44"/>
        <v>Abs.</v>
      </c>
    </row>
    <row r="22" spans="1:56">
      <c r="A22" s="49">
        <f>IF(D$4="বিজ্ঞান",Science!A18,(IF(D$4="মানবিক",Humanities!A18,(IF(D$4="ব্যাবসায় শিক্ষা",B.Studies!AK18)))))</f>
        <v>15</v>
      </c>
      <c r="B22" s="50"/>
      <c r="C22" s="50">
        <f>IFERROR(IF(AN22="","",RANK(AN22,AN$8:AN$172,0)+COUNTIF(AN$8:AN22,AN22)-1),"")</f>
        <v>15</v>
      </c>
      <c r="D22" s="52">
        <f t="shared" si="45"/>
        <v>15</v>
      </c>
      <c r="E22" s="52">
        <f t="shared" si="0"/>
        <v>61</v>
      </c>
      <c r="F22" s="52">
        <f t="shared" si="1"/>
        <v>76</v>
      </c>
      <c r="G22" s="52">
        <f t="shared" si="46"/>
        <v>4</v>
      </c>
      <c r="H22" s="49">
        <f t="shared" si="3"/>
        <v>67</v>
      </c>
      <c r="I22" s="49">
        <f t="shared" si="4"/>
        <v>67</v>
      </c>
      <c r="J22" s="49">
        <f t="shared" si="47"/>
        <v>3.5</v>
      </c>
      <c r="K22" s="52">
        <f t="shared" si="6"/>
        <v>13</v>
      </c>
      <c r="L22" s="52">
        <f t="shared" si="7"/>
        <v>22</v>
      </c>
      <c r="M22" s="52">
        <f t="shared" si="8"/>
        <v>21</v>
      </c>
      <c r="N22" s="52">
        <f t="shared" si="9"/>
        <v>56</v>
      </c>
      <c r="O22" s="52">
        <f t="shared" si="10"/>
        <v>3</v>
      </c>
      <c r="P22" s="49">
        <f t="shared" si="11"/>
        <v>12</v>
      </c>
      <c r="Q22" s="49">
        <f t="shared" si="12"/>
        <v>17</v>
      </c>
      <c r="R22" s="49">
        <f t="shared" si="13"/>
        <v>20</v>
      </c>
      <c r="S22" s="49">
        <f t="shared" si="14"/>
        <v>49</v>
      </c>
      <c r="T22" s="49">
        <f t="shared" si="15"/>
        <v>2</v>
      </c>
      <c r="U22" s="52">
        <f t="shared" si="16"/>
        <v>14</v>
      </c>
      <c r="V22" s="52">
        <f t="shared" si="17"/>
        <v>19</v>
      </c>
      <c r="W22" s="52">
        <f t="shared" si="18"/>
        <v>19</v>
      </c>
      <c r="X22" s="52">
        <f t="shared" si="19"/>
        <v>52</v>
      </c>
      <c r="Y22" s="52">
        <f t="shared" si="20"/>
        <v>3</v>
      </c>
      <c r="Z22" s="49">
        <f t="shared" si="21"/>
        <v>11</v>
      </c>
      <c r="AA22" s="49">
        <f t="shared" si="22"/>
        <v>5</v>
      </c>
      <c r="AB22" s="49">
        <f t="shared" si="23"/>
        <v>15</v>
      </c>
      <c r="AC22" s="49">
        <f t="shared" si="24"/>
        <v>31</v>
      </c>
      <c r="AD22" s="49" t="str">
        <f t="shared" si="25"/>
        <v>F</v>
      </c>
      <c r="AE22" s="52">
        <f t="shared" si="26"/>
        <v>13</v>
      </c>
      <c r="AF22" s="52">
        <f t="shared" si="48"/>
        <v>33</v>
      </c>
      <c r="AG22" s="52">
        <f t="shared" si="27"/>
        <v>16</v>
      </c>
      <c r="AH22" s="52">
        <f t="shared" si="28"/>
        <v>62</v>
      </c>
      <c r="AI22" s="52">
        <f t="shared" si="49"/>
        <v>3.5</v>
      </c>
      <c r="AJ22" s="52">
        <f t="shared" si="50"/>
        <v>1</v>
      </c>
      <c r="AK22" s="68" t="str">
        <f t="shared" si="29"/>
        <v>F</v>
      </c>
      <c r="AL22" s="68">
        <f t="shared" si="30"/>
        <v>19</v>
      </c>
      <c r="AM22" s="68"/>
      <c r="AN22" s="68">
        <f t="shared" si="51"/>
        <v>3.1666666666666665</v>
      </c>
      <c r="AO22" s="69" t="str">
        <f t="shared" si="32"/>
        <v>Pass</v>
      </c>
      <c r="AP22" s="83" t="str">
        <f t="shared" si="33"/>
        <v>গণিত</v>
      </c>
      <c r="AQ22" s="9">
        <f t="shared" si="34"/>
        <v>2</v>
      </c>
      <c r="AR22" s="9">
        <f t="shared" si="35"/>
        <v>15</v>
      </c>
      <c r="AS22" s="50">
        <f t="shared" si="36"/>
        <v>1</v>
      </c>
      <c r="AT22" s="50" t="str">
        <f t="shared" si="37"/>
        <v>0</v>
      </c>
      <c r="AU22" s="84" t="str">
        <f t="shared" si="38"/>
        <v>F</v>
      </c>
      <c r="AV22" s="85">
        <f t="shared" si="39"/>
        <v>3.1666666666666665</v>
      </c>
      <c r="AW22" s="86" t="str">
        <f t="shared" si="40"/>
        <v>F</v>
      </c>
      <c r="AX22" s="94">
        <f t="shared" si="41"/>
        <v>3.1666666666666665</v>
      </c>
      <c r="AY22" s="49">
        <f t="shared" si="42"/>
        <v>393</v>
      </c>
      <c r="AZ22" s="87"/>
      <c r="BA22" s="87"/>
      <c r="BB22" s="87">
        <f t="shared" si="52"/>
        <v>1</v>
      </c>
      <c r="BC22" s="87">
        <f t="shared" si="53"/>
        <v>1</v>
      </c>
      <c r="BD22" s="50" t="str">
        <f t="shared" si="44"/>
        <v>Abs.</v>
      </c>
    </row>
    <row r="23" spans="1:56">
      <c r="A23" s="49">
        <f>IF(D$4="বিজ্ঞান",Science!A19,(IF(D$4="মানবিক",Humanities!A19,(IF(D$4="ব্যাবসায় শিক্ষা",B.Studies!AK19)))))</f>
        <v>16</v>
      </c>
      <c r="B23" s="50"/>
      <c r="C23" s="50" t="str">
        <f>IFERROR(IF(AN23="","",RANK(AN23,AN$8:AN$172,0)+COUNTIF(AN$8:AN23,AN23)-1),"")</f>
        <v/>
      </c>
      <c r="D23" s="52">
        <f t="shared" si="45"/>
        <v>10</v>
      </c>
      <c r="E23" s="52">
        <f t="shared" si="0"/>
        <v>47</v>
      </c>
      <c r="F23" s="52">
        <f t="shared" si="1"/>
        <v>57</v>
      </c>
      <c r="G23" s="52">
        <f t="shared" si="46"/>
        <v>3</v>
      </c>
      <c r="H23" s="49">
        <f t="shared" si="3"/>
        <v>21</v>
      </c>
      <c r="I23" s="49">
        <f t="shared" si="4"/>
        <v>21</v>
      </c>
      <c r="J23" s="49" t="str">
        <f t="shared" si="47"/>
        <v>F</v>
      </c>
      <c r="K23" s="52">
        <f t="shared" si="6"/>
        <v>7</v>
      </c>
      <c r="L23" s="52">
        <f t="shared" si="7"/>
        <v>3</v>
      </c>
      <c r="M23" s="52" t="str">
        <f t="shared" si="8"/>
        <v>Abs.</v>
      </c>
      <c r="N23" s="52" t="str">
        <f t="shared" si="9"/>
        <v>Abs.</v>
      </c>
      <c r="O23" s="52" t="str">
        <f t="shared" si="10"/>
        <v>Abs.</v>
      </c>
      <c r="P23" s="49">
        <f t="shared" si="11"/>
        <v>6</v>
      </c>
      <c r="Q23" s="49">
        <f t="shared" si="12"/>
        <v>2</v>
      </c>
      <c r="R23" s="49" t="str">
        <f t="shared" si="13"/>
        <v>Abs.</v>
      </c>
      <c r="S23" s="49" t="str">
        <f t="shared" si="14"/>
        <v>Abs.</v>
      </c>
      <c r="T23" s="49" t="str">
        <f t="shared" si="15"/>
        <v>Abs.</v>
      </c>
      <c r="U23" s="52">
        <f t="shared" si="16"/>
        <v>6</v>
      </c>
      <c r="V23" s="52">
        <f t="shared" si="17"/>
        <v>2</v>
      </c>
      <c r="W23" s="52" t="str">
        <f t="shared" si="18"/>
        <v>Abs.</v>
      </c>
      <c r="X23" s="52" t="str">
        <f t="shared" si="19"/>
        <v>Abs.</v>
      </c>
      <c r="Y23" s="52" t="str">
        <f t="shared" si="20"/>
        <v>Abs.</v>
      </c>
      <c r="Z23" s="49">
        <f t="shared" si="21"/>
        <v>3</v>
      </c>
      <c r="AA23" s="49">
        <f t="shared" si="22"/>
        <v>0</v>
      </c>
      <c r="AB23" s="49" t="str">
        <f t="shared" si="23"/>
        <v>Abs.</v>
      </c>
      <c r="AC23" s="49" t="str">
        <f t="shared" si="24"/>
        <v>Abs.</v>
      </c>
      <c r="AD23" s="49" t="str">
        <f t="shared" si="25"/>
        <v>Abs.</v>
      </c>
      <c r="AE23" s="52">
        <f t="shared" si="26"/>
        <v>7</v>
      </c>
      <c r="AF23" s="52">
        <f t="shared" si="48"/>
        <v>6</v>
      </c>
      <c r="AG23" s="52" t="str">
        <f t="shared" si="27"/>
        <v>Abs.</v>
      </c>
      <c r="AH23" s="52" t="str">
        <f t="shared" si="28"/>
        <v>Abs.</v>
      </c>
      <c r="AI23" s="52" t="str">
        <f t="shared" si="49"/>
        <v>Abs.</v>
      </c>
      <c r="AJ23" s="52">
        <f t="shared" si="50"/>
        <v>1</v>
      </c>
      <c r="AK23" s="68" t="str">
        <f t="shared" si="29"/>
        <v>Abs.</v>
      </c>
      <c r="AL23" s="68" t="str">
        <f t="shared" si="30"/>
        <v>Abs.</v>
      </c>
      <c r="AM23" s="68"/>
      <c r="AN23" s="68" t="str">
        <f t="shared" si="51"/>
        <v>Abs.</v>
      </c>
      <c r="AO23" s="69" t="str">
        <f t="shared" si="32"/>
        <v>Abs.</v>
      </c>
      <c r="AP23" s="83" t="str">
        <f t="shared" si="33"/>
        <v>গণিত</v>
      </c>
      <c r="AQ23" s="9">
        <f t="shared" si="34"/>
        <v>2</v>
      </c>
      <c r="AR23" s="9">
        <f t="shared" si="35"/>
        <v>16</v>
      </c>
      <c r="AS23" s="50" t="str">
        <f t="shared" si="36"/>
        <v>0</v>
      </c>
      <c r="AT23" s="50" t="str">
        <f t="shared" si="37"/>
        <v>0</v>
      </c>
      <c r="AU23" s="84" t="str">
        <f t="shared" si="38"/>
        <v>Abs.</v>
      </c>
      <c r="AV23" s="85" t="str">
        <f t="shared" si="39"/>
        <v>Abs.</v>
      </c>
      <c r="AW23" s="86" t="str">
        <f t="shared" si="40"/>
        <v>Abs.</v>
      </c>
      <c r="AX23" s="94" t="str">
        <f t="shared" si="41"/>
        <v>Abs.</v>
      </c>
      <c r="AY23" s="49" t="str">
        <f t="shared" si="42"/>
        <v>Abs.</v>
      </c>
      <c r="AZ23" s="87"/>
      <c r="BA23" s="87"/>
      <c r="BB23" s="87">
        <f t="shared" si="52"/>
        <v>1</v>
      </c>
      <c r="BC23" s="87">
        <f t="shared" si="53"/>
        <v>1</v>
      </c>
      <c r="BD23" s="50" t="str">
        <f t="shared" si="44"/>
        <v>Abs.</v>
      </c>
    </row>
    <row r="24" spans="1:56">
      <c r="A24" s="49">
        <f>IF(D$4="বিজ্ঞান",Science!A20,(IF(D$4="মানবিক",Humanities!A20,(IF(D$4="ব্যাবসায় শিক্ষা",B.Studies!AK20)))))</f>
        <v>17</v>
      </c>
      <c r="B24" s="50"/>
      <c r="C24" s="50" t="str">
        <f>IFERROR(IF(AN24="","",RANK(AN24,AN$8:AN$172,0)+COUNTIF(AN$8:AN24,AN24)-1),"")</f>
        <v/>
      </c>
      <c r="D24" s="52">
        <f t="shared" si="45"/>
        <v>14</v>
      </c>
      <c r="E24" s="52">
        <f t="shared" si="0"/>
        <v>57</v>
      </c>
      <c r="F24" s="52">
        <f t="shared" si="1"/>
        <v>71</v>
      </c>
      <c r="G24" s="52">
        <f t="shared" si="46"/>
        <v>4</v>
      </c>
      <c r="H24" s="49">
        <f t="shared" si="3"/>
        <v>37</v>
      </c>
      <c r="I24" s="49">
        <f t="shared" si="4"/>
        <v>37</v>
      </c>
      <c r="J24" s="49">
        <f t="shared" si="47"/>
        <v>1</v>
      </c>
      <c r="K24" s="52">
        <f t="shared" si="6"/>
        <v>11</v>
      </c>
      <c r="L24" s="52">
        <f t="shared" si="7"/>
        <v>18</v>
      </c>
      <c r="M24" s="52">
        <f t="shared" si="8"/>
        <v>18</v>
      </c>
      <c r="N24" s="52">
        <f t="shared" si="9"/>
        <v>47</v>
      </c>
      <c r="O24" s="52">
        <f t="shared" si="10"/>
        <v>2</v>
      </c>
      <c r="P24" s="49">
        <f t="shared" si="11"/>
        <v>14</v>
      </c>
      <c r="Q24" s="49">
        <f t="shared" si="12"/>
        <v>7</v>
      </c>
      <c r="R24" s="49">
        <f t="shared" si="13"/>
        <v>20</v>
      </c>
      <c r="S24" s="49">
        <f t="shared" si="14"/>
        <v>41</v>
      </c>
      <c r="T24" s="49" t="str">
        <f t="shared" si="15"/>
        <v>F</v>
      </c>
      <c r="U24" s="52">
        <f t="shared" si="16"/>
        <v>10</v>
      </c>
      <c r="V24" s="52">
        <f t="shared" si="17"/>
        <v>17</v>
      </c>
      <c r="W24" s="52">
        <f t="shared" si="18"/>
        <v>16</v>
      </c>
      <c r="X24" s="52">
        <f t="shared" si="19"/>
        <v>43</v>
      </c>
      <c r="Y24" s="52">
        <f t="shared" si="20"/>
        <v>2</v>
      </c>
      <c r="Z24" s="49">
        <f t="shared" si="21"/>
        <v>10</v>
      </c>
      <c r="AA24" s="49">
        <f t="shared" si="22"/>
        <v>10</v>
      </c>
      <c r="AB24" s="49">
        <f t="shared" si="23"/>
        <v>15</v>
      </c>
      <c r="AC24" s="49">
        <f t="shared" si="24"/>
        <v>35</v>
      </c>
      <c r="AD24" s="49" t="str">
        <f t="shared" si="25"/>
        <v>F</v>
      </c>
      <c r="AE24" s="52">
        <f t="shared" si="26"/>
        <v>11</v>
      </c>
      <c r="AF24" s="52">
        <f t="shared" si="48"/>
        <v>17</v>
      </c>
      <c r="AG24" s="52">
        <f t="shared" si="27"/>
        <v>14</v>
      </c>
      <c r="AH24" s="52">
        <f t="shared" si="28"/>
        <v>42</v>
      </c>
      <c r="AI24" s="52">
        <f t="shared" si="49"/>
        <v>2</v>
      </c>
      <c r="AJ24" s="52">
        <f t="shared" si="50"/>
        <v>2</v>
      </c>
      <c r="AK24" s="68" t="str">
        <f t="shared" si="29"/>
        <v>F</v>
      </c>
      <c r="AL24" s="68" t="str">
        <f t="shared" si="30"/>
        <v>F</v>
      </c>
      <c r="AM24" s="68"/>
      <c r="AN24" s="68" t="str">
        <f t="shared" si="51"/>
        <v>F</v>
      </c>
      <c r="AO24" s="69" t="str">
        <f t="shared" si="32"/>
        <v>Fail</v>
      </c>
      <c r="AP24" s="83" t="str">
        <f t="shared" si="33"/>
        <v>গণিত</v>
      </c>
      <c r="AQ24" s="9">
        <f t="shared" si="34"/>
        <v>2</v>
      </c>
      <c r="AR24" s="9">
        <f t="shared" si="35"/>
        <v>17</v>
      </c>
      <c r="AS24" s="50">
        <f t="shared" si="36"/>
        <v>0</v>
      </c>
      <c r="AT24" s="50" t="str">
        <f t="shared" si="37"/>
        <v>0</v>
      </c>
      <c r="AU24" s="84" t="str">
        <f t="shared" si="38"/>
        <v>F</v>
      </c>
      <c r="AV24" s="85" t="str">
        <f t="shared" si="39"/>
        <v>F</v>
      </c>
      <c r="AW24" s="86" t="str">
        <f t="shared" si="40"/>
        <v>F</v>
      </c>
      <c r="AX24" s="94" t="str">
        <f t="shared" si="41"/>
        <v>F</v>
      </c>
      <c r="AY24" s="49" t="str">
        <f t="shared" si="42"/>
        <v>F</v>
      </c>
      <c r="AZ24" s="87"/>
      <c r="BA24" s="87"/>
      <c r="BB24" s="87">
        <f t="shared" si="52"/>
        <v>2</v>
      </c>
      <c r="BC24" s="87">
        <f t="shared" si="53"/>
        <v>2</v>
      </c>
      <c r="BD24" s="50" t="str">
        <f t="shared" si="44"/>
        <v>Abs.</v>
      </c>
    </row>
    <row r="25" spans="1:56">
      <c r="A25" s="49">
        <f>IF(D$4="বিজ্ঞান",Science!A21,(IF(D$4="মানবিক",Humanities!A21,(IF(D$4="ব্যাবসায় শিক্ষা",B.Studies!AK21)))))</f>
        <v>18</v>
      </c>
      <c r="B25" s="50"/>
      <c r="C25" s="50" t="str">
        <f>IFERROR(IF(AN25="","",RANK(AN25,AN$8:AN$172,0)+COUNTIF(AN$8:AN25,AN25)-1),"")</f>
        <v/>
      </c>
      <c r="D25" s="52">
        <f t="shared" si="45"/>
        <v>17</v>
      </c>
      <c r="E25" s="52">
        <f t="shared" si="0"/>
        <v>63</v>
      </c>
      <c r="F25" s="52">
        <f t="shared" si="1"/>
        <v>80</v>
      </c>
      <c r="G25" s="52">
        <f t="shared" si="46"/>
        <v>5</v>
      </c>
      <c r="H25" s="49">
        <f t="shared" si="3"/>
        <v>57</v>
      </c>
      <c r="I25" s="49">
        <f t="shared" si="4"/>
        <v>57</v>
      </c>
      <c r="J25" s="49">
        <f t="shared" si="47"/>
        <v>3</v>
      </c>
      <c r="K25" s="52">
        <f t="shared" si="6"/>
        <v>10</v>
      </c>
      <c r="L25" s="52">
        <f t="shared" si="7"/>
        <v>21</v>
      </c>
      <c r="M25" s="52">
        <f t="shared" si="8"/>
        <v>20</v>
      </c>
      <c r="N25" s="52">
        <f t="shared" si="9"/>
        <v>51</v>
      </c>
      <c r="O25" s="52">
        <f t="shared" si="10"/>
        <v>3</v>
      </c>
      <c r="P25" s="49">
        <f t="shared" si="11"/>
        <v>13</v>
      </c>
      <c r="Q25" s="49">
        <f t="shared" si="12"/>
        <v>7</v>
      </c>
      <c r="R25" s="49">
        <f t="shared" si="13"/>
        <v>17</v>
      </c>
      <c r="S25" s="49">
        <f t="shared" si="14"/>
        <v>37</v>
      </c>
      <c r="T25" s="49" t="str">
        <f t="shared" si="15"/>
        <v>F</v>
      </c>
      <c r="U25" s="52">
        <f t="shared" si="16"/>
        <v>9</v>
      </c>
      <c r="V25" s="52">
        <f t="shared" si="17"/>
        <v>21</v>
      </c>
      <c r="W25" s="52">
        <f t="shared" si="18"/>
        <v>13</v>
      </c>
      <c r="X25" s="52">
        <f t="shared" si="19"/>
        <v>43</v>
      </c>
      <c r="Y25" s="52">
        <f t="shared" si="20"/>
        <v>2</v>
      </c>
      <c r="Z25" s="49">
        <f t="shared" si="21"/>
        <v>8</v>
      </c>
      <c r="AA25" s="49">
        <f t="shared" si="22"/>
        <v>14</v>
      </c>
      <c r="AB25" s="49">
        <f t="shared" si="23"/>
        <v>16</v>
      </c>
      <c r="AC25" s="49">
        <f t="shared" si="24"/>
        <v>38</v>
      </c>
      <c r="AD25" s="49" t="str">
        <f t="shared" si="25"/>
        <v>F</v>
      </c>
      <c r="AE25" s="52">
        <f t="shared" si="26"/>
        <v>12</v>
      </c>
      <c r="AF25" s="52">
        <f t="shared" si="48"/>
        <v>17</v>
      </c>
      <c r="AG25" s="52">
        <f t="shared" si="27"/>
        <v>14</v>
      </c>
      <c r="AH25" s="52">
        <f t="shared" si="28"/>
        <v>43</v>
      </c>
      <c r="AI25" s="52">
        <f t="shared" si="49"/>
        <v>2</v>
      </c>
      <c r="AJ25" s="52">
        <f t="shared" si="50"/>
        <v>2</v>
      </c>
      <c r="AK25" s="68" t="str">
        <f t="shared" si="29"/>
        <v>F</v>
      </c>
      <c r="AL25" s="68" t="str">
        <f t="shared" si="30"/>
        <v>F</v>
      </c>
      <c r="AM25" s="68"/>
      <c r="AN25" s="68" t="str">
        <f t="shared" si="51"/>
        <v>F</v>
      </c>
      <c r="AO25" s="69" t="str">
        <f t="shared" si="32"/>
        <v>Fail</v>
      </c>
      <c r="AP25" s="83" t="str">
        <f t="shared" si="33"/>
        <v>গণিত</v>
      </c>
      <c r="AQ25" s="9">
        <f t="shared" si="34"/>
        <v>2</v>
      </c>
      <c r="AR25" s="9">
        <f t="shared" si="35"/>
        <v>18</v>
      </c>
      <c r="AS25" s="50">
        <f t="shared" si="36"/>
        <v>0</v>
      </c>
      <c r="AT25" s="50" t="str">
        <f t="shared" si="37"/>
        <v>0</v>
      </c>
      <c r="AU25" s="84" t="str">
        <f t="shared" si="38"/>
        <v>F</v>
      </c>
      <c r="AV25" s="85" t="str">
        <f t="shared" si="39"/>
        <v>F</v>
      </c>
      <c r="AW25" s="86" t="str">
        <f t="shared" si="40"/>
        <v>F</v>
      </c>
      <c r="AX25" s="94" t="str">
        <f t="shared" si="41"/>
        <v>F</v>
      </c>
      <c r="AY25" s="49" t="str">
        <f t="shared" si="42"/>
        <v>F</v>
      </c>
      <c r="AZ25" s="87"/>
      <c r="BA25" s="87"/>
      <c r="BB25" s="87">
        <f t="shared" si="52"/>
        <v>2</v>
      </c>
      <c r="BC25" s="87">
        <f t="shared" si="53"/>
        <v>2</v>
      </c>
      <c r="BD25" s="50" t="str">
        <f t="shared" si="44"/>
        <v>Abs.</v>
      </c>
    </row>
    <row r="26" spans="1:56">
      <c r="A26" s="49">
        <f>IF(D$4="বিজ্ঞান",Science!A22,(IF(D$4="মানবিক",Humanities!A22,(IF(D$4="ব্যাবসায় শিক্ষা",B.Studies!AK22)))))</f>
        <v>19</v>
      </c>
      <c r="B26" s="50"/>
      <c r="C26" s="50" t="str">
        <f>IFERROR(IF(AN26="","",RANK(AN26,AN$8:AN$172,0)+COUNTIF(AN$8:AN26,AN26)-1),"")</f>
        <v/>
      </c>
      <c r="D26" s="52" t="str">
        <f t="shared" si="45"/>
        <v>Abs.</v>
      </c>
      <c r="E26" s="52" t="str">
        <f t="shared" si="0"/>
        <v>Abs.</v>
      </c>
      <c r="F26" s="52" t="str">
        <f t="shared" si="1"/>
        <v>Abs.</v>
      </c>
      <c r="G26" s="52" t="str">
        <f t="shared" si="46"/>
        <v>Abs.</v>
      </c>
      <c r="H26" s="49" t="str">
        <f t="shared" si="3"/>
        <v>Abs.</v>
      </c>
      <c r="I26" s="49" t="str">
        <f t="shared" si="4"/>
        <v>Abs.</v>
      </c>
      <c r="J26" s="49" t="str">
        <f t="shared" si="47"/>
        <v>Abs.</v>
      </c>
      <c r="K26" s="52" t="str">
        <f t="shared" si="6"/>
        <v>Abs.</v>
      </c>
      <c r="L26" s="52" t="str">
        <f t="shared" si="7"/>
        <v>Abs.</v>
      </c>
      <c r="M26" s="52" t="str">
        <f t="shared" si="8"/>
        <v>Abs.</v>
      </c>
      <c r="N26" s="52" t="str">
        <f t="shared" si="9"/>
        <v>Abs.</v>
      </c>
      <c r="O26" s="52" t="str">
        <f t="shared" si="10"/>
        <v>Abs.</v>
      </c>
      <c r="P26" s="49" t="str">
        <f t="shared" si="11"/>
        <v>Abs.</v>
      </c>
      <c r="Q26" s="49" t="str">
        <f t="shared" si="12"/>
        <v>Abs.</v>
      </c>
      <c r="R26" s="49" t="str">
        <f t="shared" si="13"/>
        <v>Abs.</v>
      </c>
      <c r="S26" s="49" t="str">
        <f t="shared" si="14"/>
        <v>Abs.</v>
      </c>
      <c r="T26" s="49" t="str">
        <f t="shared" si="15"/>
        <v>Abs.</v>
      </c>
      <c r="U26" s="52" t="str">
        <f t="shared" si="16"/>
        <v>Abs.</v>
      </c>
      <c r="V26" s="52" t="str">
        <f t="shared" si="17"/>
        <v>Abs.</v>
      </c>
      <c r="W26" s="52" t="str">
        <f t="shared" si="18"/>
        <v>Abs.</v>
      </c>
      <c r="X26" s="52" t="str">
        <f t="shared" si="19"/>
        <v>Abs.</v>
      </c>
      <c r="Y26" s="52" t="str">
        <f t="shared" si="20"/>
        <v>Abs.</v>
      </c>
      <c r="Z26" s="49">
        <f t="shared" si="21"/>
        <v>0</v>
      </c>
      <c r="AA26" s="49" t="str">
        <f t="shared" si="22"/>
        <v>Abs.</v>
      </c>
      <c r="AB26" s="49" t="str">
        <f t="shared" si="23"/>
        <v>Abs.</v>
      </c>
      <c r="AC26" s="49" t="str">
        <f t="shared" si="24"/>
        <v>Abs.</v>
      </c>
      <c r="AD26" s="49" t="str">
        <f t="shared" si="25"/>
        <v>Abs.</v>
      </c>
      <c r="AE26" s="52" t="str">
        <f t="shared" si="26"/>
        <v>Abs.</v>
      </c>
      <c r="AF26" s="52" t="str">
        <f t="shared" si="48"/>
        <v>Abs.</v>
      </c>
      <c r="AG26" s="52" t="str">
        <f t="shared" si="27"/>
        <v>Abs.</v>
      </c>
      <c r="AH26" s="52" t="str">
        <f t="shared" si="28"/>
        <v>Abs.</v>
      </c>
      <c r="AI26" s="52" t="str">
        <f t="shared" si="49"/>
        <v>Abs.</v>
      </c>
      <c r="AJ26" s="52">
        <f t="shared" si="50"/>
        <v>0</v>
      </c>
      <c r="AK26" s="68" t="str">
        <f t="shared" si="29"/>
        <v>Abs.</v>
      </c>
      <c r="AL26" s="68" t="str">
        <f t="shared" si="30"/>
        <v>Abs.</v>
      </c>
      <c r="AM26" s="68"/>
      <c r="AN26" s="68" t="str">
        <f t="shared" si="51"/>
        <v>Abs.</v>
      </c>
      <c r="AO26" s="69" t="str">
        <f t="shared" si="32"/>
        <v>Abs.</v>
      </c>
      <c r="AP26" s="83" t="str">
        <f t="shared" si="33"/>
        <v>গণিত</v>
      </c>
      <c r="AQ26" s="9">
        <f t="shared" si="34"/>
        <v>2</v>
      </c>
      <c r="AR26" s="9">
        <f t="shared" si="35"/>
        <v>19</v>
      </c>
      <c r="AS26" s="50" t="str">
        <f t="shared" si="36"/>
        <v>0</v>
      </c>
      <c r="AT26" s="50" t="str">
        <f t="shared" si="37"/>
        <v>0</v>
      </c>
      <c r="AU26" s="84" t="str">
        <f t="shared" si="38"/>
        <v>Abs.</v>
      </c>
      <c r="AV26" s="85" t="str">
        <f t="shared" si="39"/>
        <v>Abs.</v>
      </c>
      <c r="AW26" s="86" t="str">
        <f t="shared" si="40"/>
        <v>Abs.</v>
      </c>
      <c r="AX26" s="94" t="str">
        <f t="shared" si="41"/>
        <v>Abs.</v>
      </c>
      <c r="AY26" s="49" t="str">
        <f t="shared" si="42"/>
        <v>Abs.</v>
      </c>
      <c r="AZ26" s="87"/>
      <c r="BA26" s="87"/>
      <c r="BB26" s="87">
        <f t="shared" si="52"/>
        <v>0</v>
      </c>
      <c r="BC26" s="87" t="str">
        <f t="shared" si="53"/>
        <v>Pass</v>
      </c>
      <c r="BD26" s="50" t="str">
        <f t="shared" si="44"/>
        <v>Abs.</v>
      </c>
    </row>
    <row r="27" spans="1:56">
      <c r="A27" s="49">
        <f>IF(D$4="বিজ্ঞান",Science!A23,(IF(D$4="মানবিক",Humanities!A23,(IF(D$4="ব্যাবসায় শিক্ষা",B.Studies!AK23)))))</f>
        <v>20</v>
      </c>
      <c r="B27" s="50"/>
      <c r="C27" s="50" t="str">
        <f>IFERROR(IF(AN27="","",RANK(AN27,AN$8:AN$172,0)+COUNTIF(AN$8:AN27,AN27)-1),"")</f>
        <v/>
      </c>
      <c r="D27" s="52">
        <f t="shared" si="45"/>
        <v>12</v>
      </c>
      <c r="E27" s="52">
        <f t="shared" si="0"/>
        <v>42</v>
      </c>
      <c r="F27" s="52">
        <f t="shared" si="1"/>
        <v>54</v>
      </c>
      <c r="G27" s="52">
        <f t="shared" si="46"/>
        <v>3</v>
      </c>
      <c r="H27" s="49">
        <f t="shared" si="3"/>
        <v>38</v>
      </c>
      <c r="I27" s="49">
        <f t="shared" si="4"/>
        <v>38</v>
      </c>
      <c r="J27" s="49">
        <f t="shared" si="47"/>
        <v>1</v>
      </c>
      <c r="K27" s="52">
        <f t="shared" si="6"/>
        <v>15</v>
      </c>
      <c r="L27" s="52">
        <f t="shared" si="7"/>
        <v>20</v>
      </c>
      <c r="M27" s="52">
        <f t="shared" si="8"/>
        <v>19</v>
      </c>
      <c r="N27" s="52">
        <f t="shared" si="9"/>
        <v>54</v>
      </c>
      <c r="O27" s="52">
        <f t="shared" si="10"/>
        <v>3</v>
      </c>
      <c r="P27" s="49">
        <f t="shared" si="11"/>
        <v>11</v>
      </c>
      <c r="Q27" s="49">
        <f t="shared" si="12"/>
        <v>11</v>
      </c>
      <c r="R27" s="49">
        <f t="shared" si="13"/>
        <v>17</v>
      </c>
      <c r="S27" s="49">
        <f t="shared" si="14"/>
        <v>39</v>
      </c>
      <c r="T27" s="49" t="str">
        <f t="shared" si="15"/>
        <v>F</v>
      </c>
      <c r="U27" s="52">
        <f t="shared" si="16"/>
        <v>7</v>
      </c>
      <c r="V27" s="52">
        <f t="shared" si="17"/>
        <v>20</v>
      </c>
      <c r="W27" s="55">
        <f t="shared" si="18"/>
        <v>18</v>
      </c>
      <c r="X27" s="52">
        <f t="shared" si="19"/>
        <v>45</v>
      </c>
      <c r="Y27" s="52" t="str">
        <f t="shared" si="20"/>
        <v>F</v>
      </c>
      <c r="Z27" s="49">
        <f t="shared" si="21"/>
        <v>12</v>
      </c>
      <c r="AA27" s="49">
        <f t="shared" si="22"/>
        <v>17</v>
      </c>
      <c r="AB27" s="49">
        <f t="shared" si="23"/>
        <v>15</v>
      </c>
      <c r="AC27" s="49">
        <f t="shared" si="24"/>
        <v>44</v>
      </c>
      <c r="AD27" s="49">
        <f t="shared" si="25"/>
        <v>2</v>
      </c>
      <c r="AE27" s="52">
        <f t="shared" si="26"/>
        <v>13</v>
      </c>
      <c r="AF27" s="52">
        <f t="shared" si="48"/>
        <v>12</v>
      </c>
      <c r="AG27" s="52">
        <f t="shared" si="27"/>
        <v>15</v>
      </c>
      <c r="AH27" s="52">
        <f t="shared" si="28"/>
        <v>40</v>
      </c>
      <c r="AI27" s="52" t="str">
        <f t="shared" si="49"/>
        <v>F</v>
      </c>
      <c r="AJ27" s="52">
        <f t="shared" si="50"/>
        <v>3</v>
      </c>
      <c r="AK27" s="68" t="str">
        <f t="shared" si="29"/>
        <v>F</v>
      </c>
      <c r="AL27" s="68" t="str">
        <f t="shared" si="30"/>
        <v>F</v>
      </c>
      <c r="AM27" s="68"/>
      <c r="AN27" s="68" t="str">
        <f t="shared" si="51"/>
        <v>F</v>
      </c>
      <c r="AO27" s="69" t="str">
        <f t="shared" si="32"/>
        <v>Fail</v>
      </c>
      <c r="AP27" s="83" t="str">
        <f t="shared" si="33"/>
        <v>গণিত</v>
      </c>
      <c r="AQ27" s="9">
        <f t="shared" si="34"/>
        <v>2</v>
      </c>
      <c r="AR27" s="9">
        <f t="shared" si="35"/>
        <v>20</v>
      </c>
      <c r="AS27" s="50" t="str">
        <f t="shared" si="36"/>
        <v>0</v>
      </c>
      <c r="AT27" s="50">
        <f t="shared" si="37"/>
        <v>0</v>
      </c>
      <c r="AU27" s="84" t="str">
        <f t="shared" si="38"/>
        <v>F</v>
      </c>
      <c r="AV27" s="85" t="str">
        <f t="shared" si="39"/>
        <v>F</v>
      </c>
      <c r="AW27" s="86" t="str">
        <f t="shared" si="40"/>
        <v>F</v>
      </c>
      <c r="AX27" s="94" t="str">
        <f t="shared" si="41"/>
        <v>F</v>
      </c>
      <c r="AY27" s="49" t="str">
        <f t="shared" si="42"/>
        <v>F</v>
      </c>
      <c r="AZ27" s="87"/>
      <c r="BA27" s="87"/>
      <c r="BB27" s="87">
        <f t="shared" si="52"/>
        <v>3</v>
      </c>
      <c r="BC27" s="87">
        <f t="shared" si="53"/>
        <v>3</v>
      </c>
      <c r="BD27" s="50" t="str">
        <f t="shared" si="44"/>
        <v>Abs.</v>
      </c>
    </row>
    <row r="28" spans="1:56">
      <c r="A28" s="49">
        <f>IF(D$4="বিজ্ঞান",Science!A24,(IF(D$4="মানবিক",Humanities!A24,(IF(D$4="ব্যাবসায় শিক্ষা",B.Studies!AK24)))))</f>
        <v>21</v>
      </c>
      <c r="B28" s="50"/>
      <c r="C28" s="50" t="str">
        <f>IFERROR(IF(AN28="","",RANK(AN28,AN$8:AN$172,0)+COUNTIF(AN$8:AN28,AN28)-1),"")</f>
        <v/>
      </c>
      <c r="D28" s="52">
        <f t="shared" si="45"/>
        <v>13</v>
      </c>
      <c r="E28" s="52">
        <f t="shared" si="0"/>
        <v>43</v>
      </c>
      <c r="F28" s="52">
        <f t="shared" si="1"/>
        <v>56</v>
      </c>
      <c r="G28" s="52">
        <f t="shared" si="46"/>
        <v>3</v>
      </c>
      <c r="H28" s="49">
        <f t="shared" si="3"/>
        <v>40</v>
      </c>
      <c r="I28" s="49">
        <f t="shared" si="4"/>
        <v>40</v>
      </c>
      <c r="J28" s="49">
        <f t="shared" si="47"/>
        <v>2</v>
      </c>
      <c r="K28" s="52">
        <f t="shared" si="6"/>
        <v>15</v>
      </c>
      <c r="L28" s="52">
        <f t="shared" si="7"/>
        <v>17</v>
      </c>
      <c r="M28" s="52">
        <f t="shared" si="8"/>
        <v>20</v>
      </c>
      <c r="N28" s="52">
        <f t="shared" si="9"/>
        <v>52</v>
      </c>
      <c r="O28" s="52">
        <f t="shared" si="10"/>
        <v>3</v>
      </c>
      <c r="P28" s="49">
        <f t="shared" si="11"/>
        <v>12</v>
      </c>
      <c r="Q28" s="49">
        <f t="shared" si="12"/>
        <v>12</v>
      </c>
      <c r="R28" s="49">
        <f t="shared" si="13"/>
        <v>17</v>
      </c>
      <c r="S28" s="49">
        <f t="shared" si="14"/>
        <v>41</v>
      </c>
      <c r="T28" s="49" t="str">
        <f t="shared" si="15"/>
        <v>F</v>
      </c>
      <c r="U28" s="52">
        <f t="shared" si="16"/>
        <v>11</v>
      </c>
      <c r="V28" s="52">
        <f t="shared" si="17"/>
        <v>17</v>
      </c>
      <c r="W28" s="52">
        <f t="shared" si="18"/>
        <v>20</v>
      </c>
      <c r="X28" s="52">
        <f t="shared" si="19"/>
        <v>48</v>
      </c>
      <c r="Y28" s="52">
        <f t="shared" si="20"/>
        <v>2</v>
      </c>
      <c r="Z28" s="49">
        <f t="shared" si="21"/>
        <v>8</v>
      </c>
      <c r="AA28" s="49">
        <f t="shared" si="22"/>
        <v>14</v>
      </c>
      <c r="AB28" s="49">
        <f t="shared" si="23"/>
        <v>15</v>
      </c>
      <c r="AC28" s="49">
        <f t="shared" si="24"/>
        <v>37</v>
      </c>
      <c r="AD28" s="49" t="str">
        <f t="shared" si="25"/>
        <v>F</v>
      </c>
      <c r="AE28" s="52">
        <f t="shared" si="26"/>
        <v>11</v>
      </c>
      <c r="AF28" s="52">
        <f t="shared" si="48"/>
        <v>12</v>
      </c>
      <c r="AG28" s="52">
        <f t="shared" si="27"/>
        <v>14</v>
      </c>
      <c r="AH28" s="52">
        <f t="shared" si="28"/>
        <v>37</v>
      </c>
      <c r="AI28" s="52" t="str">
        <f t="shared" si="49"/>
        <v>F</v>
      </c>
      <c r="AJ28" s="52">
        <f t="shared" si="50"/>
        <v>3</v>
      </c>
      <c r="AK28" s="68" t="str">
        <f t="shared" si="29"/>
        <v>F</v>
      </c>
      <c r="AL28" s="68" t="str">
        <f t="shared" si="30"/>
        <v>F</v>
      </c>
      <c r="AM28" s="68"/>
      <c r="AN28" s="68" t="str">
        <f t="shared" si="51"/>
        <v>F</v>
      </c>
      <c r="AO28" s="69" t="str">
        <f t="shared" si="32"/>
        <v>Fail</v>
      </c>
      <c r="AP28" s="83" t="str">
        <f t="shared" si="33"/>
        <v>গণিত</v>
      </c>
      <c r="AQ28" s="9">
        <f t="shared" si="34"/>
        <v>2</v>
      </c>
      <c r="AR28" s="9">
        <f t="shared" si="35"/>
        <v>21</v>
      </c>
      <c r="AS28" s="50">
        <f t="shared" si="36"/>
        <v>0</v>
      </c>
      <c r="AT28" s="50" t="str">
        <f t="shared" si="37"/>
        <v>0</v>
      </c>
      <c r="AU28" s="84" t="str">
        <f t="shared" si="38"/>
        <v>F</v>
      </c>
      <c r="AV28" s="85" t="str">
        <f t="shared" si="39"/>
        <v>F</v>
      </c>
      <c r="AW28" s="86" t="str">
        <f t="shared" si="40"/>
        <v>F</v>
      </c>
      <c r="AX28" s="94" t="str">
        <f t="shared" si="41"/>
        <v>F</v>
      </c>
      <c r="AY28" s="49" t="str">
        <f t="shared" si="42"/>
        <v>F</v>
      </c>
      <c r="AZ28" s="87"/>
      <c r="BA28" s="87"/>
      <c r="BB28" s="87">
        <f t="shared" si="52"/>
        <v>3</v>
      </c>
      <c r="BC28" s="87">
        <f t="shared" si="53"/>
        <v>3</v>
      </c>
      <c r="BD28" s="50" t="str">
        <f t="shared" si="44"/>
        <v>Abs.</v>
      </c>
    </row>
    <row r="29" spans="1:56">
      <c r="A29" s="49">
        <f>IF(D$4="বিজ্ঞান",Science!A25,(IF(D$4="মানবিক",Humanities!A25,(IF(D$4="ব্যাবসায় শিক্ষা",B.Studies!AK25)))))</f>
        <v>22</v>
      </c>
      <c r="B29" s="50"/>
      <c r="C29" s="50" t="str">
        <f>IFERROR(IF(AN29="","",RANK(AN29,AN$8:AN$172,0)+COUNTIF(AN$8:AN29,AN29)-1),"")</f>
        <v/>
      </c>
      <c r="D29" s="52">
        <f t="shared" si="45"/>
        <v>14</v>
      </c>
      <c r="E29" s="52">
        <f t="shared" si="0"/>
        <v>46</v>
      </c>
      <c r="F29" s="52">
        <f t="shared" si="1"/>
        <v>60</v>
      </c>
      <c r="G29" s="52">
        <f t="shared" si="46"/>
        <v>3.5</v>
      </c>
      <c r="H29" s="49">
        <f t="shared" si="3"/>
        <v>37</v>
      </c>
      <c r="I29" s="49">
        <f t="shared" si="4"/>
        <v>37</v>
      </c>
      <c r="J29" s="49">
        <f t="shared" si="47"/>
        <v>1</v>
      </c>
      <c r="K29" s="52">
        <f t="shared" si="6"/>
        <v>15</v>
      </c>
      <c r="L29" s="52">
        <f t="shared" si="7"/>
        <v>12</v>
      </c>
      <c r="M29" s="52">
        <f t="shared" si="8"/>
        <v>19</v>
      </c>
      <c r="N29" s="52">
        <f t="shared" si="9"/>
        <v>46</v>
      </c>
      <c r="O29" s="52" t="str">
        <f t="shared" si="10"/>
        <v>F</v>
      </c>
      <c r="P29" s="49">
        <f t="shared" si="11"/>
        <v>11</v>
      </c>
      <c r="Q29" s="49">
        <f t="shared" si="12"/>
        <v>11</v>
      </c>
      <c r="R29" s="49">
        <f t="shared" si="13"/>
        <v>17</v>
      </c>
      <c r="S29" s="49">
        <f t="shared" si="14"/>
        <v>39</v>
      </c>
      <c r="T29" s="49" t="str">
        <f t="shared" si="15"/>
        <v>F</v>
      </c>
      <c r="U29" s="52">
        <f t="shared" si="16"/>
        <v>10</v>
      </c>
      <c r="V29" s="52">
        <f t="shared" si="17"/>
        <v>17</v>
      </c>
      <c r="W29" s="52">
        <f t="shared" si="18"/>
        <v>16</v>
      </c>
      <c r="X29" s="52">
        <f t="shared" si="19"/>
        <v>43</v>
      </c>
      <c r="Y29" s="52">
        <f t="shared" si="20"/>
        <v>2</v>
      </c>
      <c r="Z29" s="49">
        <f t="shared" si="21"/>
        <v>9</v>
      </c>
      <c r="AA29" s="49">
        <f t="shared" si="22"/>
        <v>17</v>
      </c>
      <c r="AB29" s="49">
        <f t="shared" si="23"/>
        <v>18</v>
      </c>
      <c r="AC29" s="49">
        <f t="shared" si="24"/>
        <v>44</v>
      </c>
      <c r="AD29" s="49">
        <f t="shared" si="25"/>
        <v>2</v>
      </c>
      <c r="AE29" s="52">
        <f t="shared" si="26"/>
        <v>11</v>
      </c>
      <c r="AF29" s="52">
        <f t="shared" si="48"/>
        <v>17</v>
      </c>
      <c r="AG29" s="52">
        <f t="shared" si="27"/>
        <v>14</v>
      </c>
      <c r="AH29" s="52">
        <f t="shared" si="28"/>
        <v>42</v>
      </c>
      <c r="AI29" s="52">
        <f t="shared" si="49"/>
        <v>2</v>
      </c>
      <c r="AJ29" s="52">
        <f t="shared" si="50"/>
        <v>2</v>
      </c>
      <c r="AK29" s="68" t="str">
        <f t="shared" si="29"/>
        <v>F</v>
      </c>
      <c r="AL29" s="68" t="str">
        <f t="shared" si="30"/>
        <v>F</v>
      </c>
      <c r="AM29" s="68"/>
      <c r="AN29" s="68" t="str">
        <f t="shared" si="51"/>
        <v>F</v>
      </c>
      <c r="AO29" s="69" t="str">
        <f t="shared" si="32"/>
        <v>Fail</v>
      </c>
      <c r="AP29" s="83" t="str">
        <f t="shared" si="33"/>
        <v>গণিত</v>
      </c>
      <c r="AQ29" s="9">
        <f t="shared" si="34"/>
        <v>2</v>
      </c>
      <c r="AR29" s="9">
        <f t="shared" si="35"/>
        <v>22</v>
      </c>
      <c r="AS29" s="50">
        <f t="shared" si="36"/>
        <v>0</v>
      </c>
      <c r="AT29" s="50">
        <f t="shared" si="37"/>
        <v>0</v>
      </c>
      <c r="AU29" s="84" t="str">
        <f t="shared" si="38"/>
        <v>F</v>
      </c>
      <c r="AV29" s="85" t="str">
        <f t="shared" si="39"/>
        <v>F</v>
      </c>
      <c r="AW29" s="86" t="str">
        <f t="shared" si="40"/>
        <v>F</v>
      </c>
      <c r="AX29" s="94" t="str">
        <f t="shared" si="41"/>
        <v>F</v>
      </c>
      <c r="AY29" s="49" t="str">
        <f t="shared" si="42"/>
        <v>F</v>
      </c>
      <c r="AZ29" s="87"/>
      <c r="BA29" s="87"/>
      <c r="BB29" s="87">
        <f t="shared" si="52"/>
        <v>2</v>
      </c>
      <c r="BC29" s="87">
        <f t="shared" si="53"/>
        <v>2</v>
      </c>
      <c r="BD29" s="50" t="str">
        <f t="shared" si="44"/>
        <v>Abs.</v>
      </c>
    </row>
    <row r="30" spans="1:56">
      <c r="A30" s="49">
        <f>IF(D$4="বিজ্ঞান",Science!A26,(IF(D$4="মানবিক",Humanities!A26,(IF(D$4="ব্যাবসায় শিক্ষা",B.Studies!AK26)))))</f>
        <v>23</v>
      </c>
      <c r="B30" s="50"/>
      <c r="C30" s="50">
        <f>IFERROR(IF(AN30="","",RANK(AN30,AN$8:AN$172,0)+COUNTIF(AN$8:AN30,AN30)-1),"")</f>
        <v>14</v>
      </c>
      <c r="D30" s="52">
        <f t="shared" si="45"/>
        <v>12</v>
      </c>
      <c r="E30" s="52">
        <f t="shared" si="0"/>
        <v>60</v>
      </c>
      <c r="F30" s="52">
        <f t="shared" si="1"/>
        <v>72</v>
      </c>
      <c r="G30" s="52">
        <f t="shared" si="46"/>
        <v>4</v>
      </c>
      <c r="H30" s="49">
        <f t="shared" si="3"/>
        <v>71</v>
      </c>
      <c r="I30" s="49">
        <f t="shared" si="4"/>
        <v>71</v>
      </c>
      <c r="J30" s="49">
        <f t="shared" si="47"/>
        <v>4</v>
      </c>
      <c r="K30" s="52">
        <f t="shared" si="6"/>
        <v>16</v>
      </c>
      <c r="L30" s="52">
        <f t="shared" si="7"/>
        <v>26</v>
      </c>
      <c r="M30" s="52">
        <f t="shared" si="8"/>
        <v>20</v>
      </c>
      <c r="N30" s="52">
        <f t="shared" si="9"/>
        <v>62</v>
      </c>
      <c r="O30" s="52">
        <f t="shared" si="10"/>
        <v>3.5</v>
      </c>
      <c r="P30" s="49">
        <f t="shared" si="11"/>
        <v>10</v>
      </c>
      <c r="Q30" s="49">
        <f t="shared" si="12"/>
        <v>19</v>
      </c>
      <c r="R30" s="49">
        <f t="shared" si="13"/>
        <v>20</v>
      </c>
      <c r="S30" s="49">
        <f t="shared" si="14"/>
        <v>49</v>
      </c>
      <c r="T30" s="49">
        <f t="shared" si="15"/>
        <v>2</v>
      </c>
      <c r="U30" s="52">
        <f t="shared" si="16"/>
        <v>11</v>
      </c>
      <c r="V30" s="52">
        <f t="shared" si="17"/>
        <v>25</v>
      </c>
      <c r="W30" s="52">
        <f t="shared" si="18"/>
        <v>20</v>
      </c>
      <c r="X30" s="52">
        <f t="shared" si="19"/>
        <v>56</v>
      </c>
      <c r="Y30" s="52">
        <f t="shared" si="20"/>
        <v>3</v>
      </c>
      <c r="Z30" s="49">
        <f t="shared" si="21"/>
        <v>9</v>
      </c>
      <c r="AA30" s="49">
        <f t="shared" si="22"/>
        <v>25</v>
      </c>
      <c r="AB30" s="49">
        <f t="shared" si="23"/>
        <v>18</v>
      </c>
      <c r="AC30" s="49">
        <f t="shared" si="24"/>
        <v>52</v>
      </c>
      <c r="AD30" s="49">
        <f t="shared" si="25"/>
        <v>3</v>
      </c>
      <c r="AE30" s="52">
        <f t="shared" si="26"/>
        <v>12</v>
      </c>
      <c r="AF30" s="52">
        <f t="shared" si="48"/>
        <v>21</v>
      </c>
      <c r="AG30" s="52">
        <f t="shared" si="27"/>
        <v>16</v>
      </c>
      <c r="AH30" s="52">
        <f t="shared" si="28"/>
        <v>49</v>
      </c>
      <c r="AI30" s="52">
        <f t="shared" si="49"/>
        <v>2</v>
      </c>
      <c r="AJ30" s="52">
        <f t="shared" si="50"/>
        <v>0</v>
      </c>
      <c r="AK30" s="68">
        <f t="shared" si="29"/>
        <v>18.5</v>
      </c>
      <c r="AL30" s="68">
        <f t="shared" si="30"/>
        <v>18.5</v>
      </c>
      <c r="AM30" s="68"/>
      <c r="AN30" s="68">
        <f t="shared" si="51"/>
        <v>3.25</v>
      </c>
      <c r="AO30" s="69" t="str">
        <f t="shared" si="32"/>
        <v>Pass</v>
      </c>
      <c r="AP30" s="83" t="str">
        <f t="shared" si="33"/>
        <v>গণিত</v>
      </c>
      <c r="AQ30" s="9">
        <f t="shared" si="34"/>
        <v>2</v>
      </c>
      <c r="AR30" s="9">
        <f t="shared" si="35"/>
        <v>23</v>
      </c>
      <c r="AS30" s="50">
        <f t="shared" si="36"/>
        <v>1</v>
      </c>
      <c r="AT30" s="50">
        <f t="shared" si="37"/>
        <v>1</v>
      </c>
      <c r="AU30" s="84">
        <f t="shared" si="38"/>
        <v>3.25</v>
      </c>
      <c r="AV30" s="85">
        <f t="shared" si="39"/>
        <v>3.25</v>
      </c>
      <c r="AW30" s="86">
        <f t="shared" si="40"/>
        <v>3.25</v>
      </c>
      <c r="AX30" s="94">
        <f t="shared" si="41"/>
        <v>3.25</v>
      </c>
      <c r="AY30" s="49">
        <f t="shared" si="42"/>
        <v>411</v>
      </c>
      <c r="AZ30" s="87"/>
      <c r="BA30" s="87"/>
      <c r="BB30" s="87">
        <f t="shared" si="52"/>
        <v>0</v>
      </c>
      <c r="BC30" s="87" t="str">
        <f t="shared" si="53"/>
        <v>Pass</v>
      </c>
      <c r="BD30" s="50" t="str">
        <f t="shared" si="44"/>
        <v>Abs.</v>
      </c>
    </row>
    <row r="31" spans="1:56">
      <c r="A31" s="49">
        <f>IF(D$4="বিজ্ঞান",Science!A27,(IF(D$4="মানবিক",Humanities!A27,(IF(D$4="ব্যাবসায় শিক্ষা",B.Studies!AK27)))))</f>
        <v>24</v>
      </c>
      <c r="B31" s="50"/>
      <c r="C31" s="50">
        <f>IFERROR(IF(AN31="","",RANK(AN31,AN$8:AN$172,0)+COUNTIF(AN$8:AN31,AN31)-1),"")</f>
        <v>9</v>
      </c>
      <c r="D31" s="52">
        <f t="shared" si="45"/>
        <v>12</v>
      </c>
      <c r="E31" s="52">
        <f t="shared" si="0"/>
        <v>60</v>
      </c>
      <c r="F31" s="52">
        <f t="shared" si="1"/>
        <v>72</v>
      </c>
      <c r="G31" s="52">
        <f t="shared" si="46"/>
        <v>4</v>
      </c>
      <c r="H31" s="49">
        <f t="shared" si="3"/>
        <v>70</v>
      </c>
      <c r="I31" s="49">
        <f t="shared" si="4"/>
        <v>70</v>
      </c>
      <c r="J31" s="49">
        <f t="shared" si="47"/>
        <v>4</v>
      </c>
      <c r="K31" s="52">
        <f t="shared" si="6"/>
        <v>16</v>
      </c>
      <c r="L31" s="52">
        <f t="shared" si="7"/>
        <v>28</v>
      </c>
      <c r="M31" s="52">
        <f t="shared" si="8"/>
        <v>21</v>
      </c>
      <c r="N31" s="52">
        <f t="shared" si="9"/>
        <v>65</v>
      </c>
      <c r="O31" s="52">
        <f t="shared" si="10"/>
        <v>3.5</v>
      </c>
      <c r="P31" s="49">
        <f t="shared" si="11"/>
        <v>13</v>
      </c>
      <c r="Q31" s="49">
        <f t="shared" si="12"/>
        <v>24</v>
      </c>
      <c r="R31" s="49">
        <f t="shared" si="13"/>
        <v>17</v>
      </c>
      <c r="S31" s="49">
        <f t="shared" si="14"/>
        <v>54</v>
      </c>
      <c r="T31" s="49">
        <f t="shared" si="15"/>
        <v>3</v>
      </c>
      <c r="U31" s="52">
        <f t="shared" si="16"/>
        <v>11</v>
      </c>
      <c r="V31" s="52">
        <f t="shared" si="17"/>
        <v>24</v>
      </c>
      <c r="W31" s="52">
        <f t="shared" si="18"/>
        <v>18</v>
      </c>
      <c r="X31" s="52">
        <f t="shared" si="19"/>
        <v>53</v>
      </c>
      <c r="Y31" s="52">
        <f t="shared" si="20"/>
        <v>3</v>
      </c>
      <c r="Z31" s="49">
        <f t="shared" si="21"/>
        <v>12</v>
      </c>
      <c r="AA31" s="49">
        <f t="shared" si="22"/>
        <v>34</v>
      </c>
      <c r="AB31" s="49">
        <f t="shared" si="23"/>
        <v>19</v>
      </c>
      <c r="AC31" s="49">
        <f t="shared" si="24"/>
        <v>65</v>
      </c>
      <c r="AD31" s="49">
        <f t="shared" si="25"/>
        <v>3.5</v>
      </c>
      <c r="AE31" s="52">
        <f t="shared" si="26"/>
        <v>11</v>
      </c>
      <c r="AF31" s="52">
        <f t="shared" si="48"/>
        <v>27</v>
      </c>
      <c r="AG31" s="52">
        <f t="shared" si="27"/>
        <v>16</v>
      </c>
      <c r="AH31" s="52">
        <f t="shared" si="28"/>
        <v>54</v>
      </c>
      <c r="AI31" s="52">
        <f t="shared" si="49"/>
        <v>3</v>
      </c>
      <c r="AJ31" s="52">
        <f t="shared" si="50"/>
        <v>0</v>
      </c>
      <c r="AK31" s="68">
        <f t="shared" si="29"/>
        <v>21</v>
      </c>
      <c r="AL31" s="68">
        <f t="shared" si="30"/>
        <v>20.5</v>
      </c>
      <c r="AM31" s="68"/>
      <c r="AN31" s="68">
        <f t="shared" si="51"/>
        <v>3.6666666666666665</v>
      </c>
      <c r="AO31" s="69" t="str">
        <f t="shared" si="32"/>
        <v>Pass</v>
      </c>
      <c r="AP31" s="83" t="str">
        <f t="shared" si="33"/>
        <v>গণিত</v>
      </c>
      <c r="AQ31" s="9">
        <f t="shared" si="34"/>
        <v>2</v>
      </c>
      <c r="AR31" s="9">
        <f t="shared" si="35"/>
        <v>24</v>
      </c>
      <c r="AS31" s="50">
        <f t="shared" si="36"/>
        <v>1</v>
      </c>
      <c r="AT31" s="50">
        <f t="shared" si="37"/>
        <v>1.5</v>
      </c>
      <c r="AU31" s="84">
        <f t="shared" si="38"/>
        <v>3.6666666666666665</v>
      </c>
      <c r="AV31" s="85">
        <f t="shared" si="39"/>
        <v>3.6666666666666665</v>
      </c>
      <c r="AW31" s="86">
        <f t="shared" si="40"/>
        <v>3.6666666666666665</v>
      </c>
      <c r="AX31" s="94">
        <f t="shared" si="41"/>
        <v>3.6666666666666665</v>
      </c>
      <c r="AY31" s="49">
        <f t="shared" si="42"/>
        <v>433</v>
      </c>
      <c r="AZ31" s="87"/>
      <c r="BA31" s="87"/>
      <c r="BB31" s="87">
        <f t="shared" si="52"/>
        <v>0</v>
      </c>
      <c r="BC31" s="87" t="str">
        <f t="shared" si="53"/>
        <v>Pass</v>
      </c>
      <c r="BD31" s="50" t="str">
        <f t="shared" si="44"/>
        <v>Abs.</v>
      </c>
    </row>
    <row r="32" spans="1:56">
      <c r="A32" s="49">
        <f>IF(D$4="বিজ্ঞান",Science!A28,(IF(D$4="মানবিক",Humanities!A28,(IF(D$4="ব্যাবসায় শিক্ষা",B.Studies!AK28)))))</f>
        <v>25</v>
      </c>
      <c r="B32" s="50"/>
      <c r="C32" s="50" t="str">
        <f>IFERROR(IF(AN32="","",RANK(AN32,AN$8:AN$172,0)+COUNTIF(AN$8:AN32,AN32)-1),"")</f>
        <v/>
      </c>
      <c r="D32" s="52">
        <f t="shared" si="45"/>
        <v>15</v>
      </c>
      <c r="E32" s="52">
        <f t="shared" si="0"/>
        <v>31</v>
      </c>
      <c r="F32" s="52">
        <f t="shared" si="1"/>
        <v>46</v>
      </c>
      <c r="G32" s="52">
        <f t="shared" si="46"/>
        <v>2</v>
      </c>
      <c r="H32" s="49">
        <f t="shared" si="3"/>
        <v>49</v>
      </c>
      <c r="I32" s="49">
        <f t="shared" si="4"/>
        <v>49</v>
      </c>
      <c r="J32" s="49">
        <f t="shared" si="47"/>
        <v>2</v>
      </c>
      <c r="K32" s="52">
        <f t="shared" si="6"/>
        <v>9</v>
      </c>
      <c r="L32" s="52">
        <f t="shared" si="7"/>
        <v>9</v>
      </c>
      <c r="M32" s="52">
        <f t="shared" si="8"/>
        <v>19</v>
      </c>
      <c r="N32" s="52">
        <f t="shared" si="9"/>
        <v>37</v>
      </c>
      <c r="O32" s="52" t="str">
        <f t="shared" si="10"/>
        <v>F</v>
      </c>
      <c r="P32" s="49">
        <f t="shared" si="11"/>
        <v>9</v>
      </c>
      <c r="Q32" s="49">
        <f t="shared" si="12"/>
        <v>8</v>
      </c>
      <c r="R32" s="49">
        <f t="shared" si="13"/>
        <v>20</v>
      </c>
      <c r="S32" s="49">
        <f t="shared" si="14"/>
        <v>37</v>
      </c>
      <c r="T32" s="49" t="str">
        <f t="shared" si="15"/>
        <v>F</v>
      </c>
      <c r="U32" s="52">
        <f t="shared" si="16"/>
        <v>8</v>
      </c>
      <c r="V32" s="52">
        <f t="shared" si="17"/>
        <v>7</v>
      </c>
      <c r="W32" s="52" t="str">
        <f t="shared" si="18"/>
        <v>Abs.</v>
      </c>
      <c r="X32" s="52" t="str">
        <f t="shared" si="19"/>
        <v>Abs.</v>
      </c>
      <c r="Y32" s="52" t="str">
        <f t="shared" si="20"/>
        <v>Abs.</v>
      </c>
      <c r="Z32" s="49">
        <f t="shared" si="21"/>
        <v>7</v>
      </c>
      <c r="AA32" s="49">
        <f t="shared" si="22"/>
        <v>2</v>
      </c>
      <c r="AB32" s="49">
        <f t="shared" si="23"/>
        <v>15</v>
      </c>
      <c r="AC32" s="49">
        <f t="shared" si="24"/>
        <v>24</v>
      </c>
      <c r="AD32" s="49" t="str">
        <f t="shared" si="25"/>
        <v>F</v>
      </c>
      <c r="AE32" s="52">
        <f t="shared" si="26"/>
        <v>11</v>
      </c>
      <c r="AF32" s="52">
        <f t="shared" si="48"/>
        <v>14</v>
      </c>
      <c r="AG32" s="52">
        <f t="shared" si="27"/>
        <v>14</v>
      </c>
      <c r="AH32" s="52">
        <f t="shared" si="28"/>
        <v>39</v>
      </c>
      <c r="AI32" s="52" t="str">
        <f t="shared" si="49"/>
        <v>F</v>
      </c>
      <c r="AJ32" s="52">
        <f t="shared" si="50"/>
        <v>4</v>
      </c>
      <c r="AK32" s="68" t="str">
        <f t="shared" si="29"/>
        <v>F</v>
      </c>
      <c r="AL32" s="68" t="str">
        <f t="shared" si="30"/>
        <v>Abs.</v>
      </c>
      <c r="AM32" s="68"/>
      <c r="AN32" s="68" t="str">
        <f t="shared" si="51"/>
        <v>Abs.</v>
      </c>
      <c r="AO32" s="69" t="str">
        <f t="shared" si="32"/>
        <v>Abs.</v>
      </c>
      <c r="AP32" s="83" t="str">
        <f t="shared" si="33"/>
        <v>গণিত</v>
      </c>
      <c r="AQ32" s="9">
        <f t="shared" si="34"/>
        <v>2</v>
      </c>
      <c r="AR32" s="9">
        <f t="shared" si="35"/>
        <v>25</v>
      </c>
      <c r="AS32" s="50" t="str">
        <f t="shared" si="36"/>
        <v>0</v>
      </c>
      <c r="AT32" s="50" t="str">
        <f t="shared" si="37"/>
        <v>0</v>
      </c>
      <c r="AU32" s="84" t="str">
        <f t="shared" si="38"/>
        <v>F</v>
      </c>
      <c r="AV32" s="85" t="str">
        <f t="shared" si="39"/>
        <v>Abs.</v>
      </c>
      <c r="AW32" s="86" t="str">
        <f t="shared" si="40"/>
        <v>F</v>
      </c>
      <c r="AX32" s="94" t="str">
        <f t="shared" si="41"/>
        <v>Abs.</v>
      </c>
      <c r="AY32" s="49" t="str">
        <f t="shared" si="42"/>
        <v>Abs.</v>
      </c>
      <c r="AZ32" s="87"/>
      <c r="BA32" s="87"/>
      <c r="BB32" s="87">
        <f t="shared" si="52"/>
        <v>4</v>
      </c>
      <c r="BC32" s="87">
        <f t="shared" si="53"/>
        <v>4</v>
      </c>
      <c r="BD32" s="50" t="str">
        <f t="shared" si="44"/>
        <v>Abs.</v>
      </c>
    </row>
    <row r="33" spans="1:56">
      <c r="A33" s="49">
        <f>IF(D$4="বিজ্ঞান",Science!A29,(IF(D$4="মানবিক",Humanities!A29,(IF(D$4="ব্যাবসায় শিক্ষা",B.Studies!AK29)))))</f>
        <v>26</v>
      </c>
      <c r="B33" s="50"/>
      <c r="C33" s="50" t="str">
        <f>IFERROR(IF(AN33="","",RANK(AN33,AN$8:AN$172,0)+COUNTIF(AN$8:AN33,AN33)-1),"")</f>
        <v/>
      </c>
      <c r="D33" s="52">
        <f t="shared" si="45"/>
        <v>12</v>
      </c>
      <c r="E33" s="52">
        <f t="shared" si="0"/>
        <v>55</v>
      </c>
      <c r="F33" s="52">
        <f t="shared" si="1"/>
        <v>67</v>
      </c>
      <c r="G33" s="52">
        <f t="shared" si="46"/>
        <v>3.5</v>
      </c>
      <c r="H33" s="49">
        <f t="shared" si="3"/>
        <v>44</v>
      </c>
      <c r="I33" s="49">
        <f t="shared" si="4"/>
        <v>44</v>
      </c>
      <c r="J33" s="49">
        <f t="shared" si="47"/>
        <v>2</v>
      </c>
      <c r="K33" s="52">
        <f t="shared" si="6"/>
        <v>13</v>
      </c>
      <c r="L33" s="52">
        <f t="shared" si="7"/>
        <v>12</v>
      </c>
      <c r="M33" s="52">
        <f t="shared" si="8"/>
        <v>20</v>
      </c>
      <c r="N33" s="52">
        <f t="shared" si="9"/>
        <v>45</v>
      </c>
      <c r="O33" s="52" t="str">
        <f t="shared" si="10"/>
        <v>F</v>
      </c>
      <c r="P33" s="49">
        <f t="shared" si="11"/>
        <v>6</v>
      </c>
      <c r="Q33" s="49">
        <f t="shared" si="12"/>
        <v>5</v>
      </c>
      <c r="R33" s="49">
        <f t="shared" si="13"/>
        <v>16</v>
      </c>
      <c r="S33" s="49">
        <f t="shared" si="14"/>
        <v>27</v>
      </c>
      <c r="T33" s="49" t="str">
        <f t="shared" si="15"/>
        <v>F</v>
      </c>
      <c r="U33" s="52">
        <f t="shared" si="16"/>
        <v>19</v>
      </c>
      <c r="V33" s="52">
        <f t="shared" si="17"/>
        <v>5</v>
      </c>
      <c r="W33" s="52">
        <f t="shared" si="18"/>
        <v>13</v>
      </c>
      <c r="X33" s="52">
        <f t="shared" si="19"/>
        <v>37</v>
      </c>
      <c r="Y33" s="52" t="str">
        <f t="shared" si="20"/>
        <v>F</v>
      </c>
      <c r="Z33" s="49">
        <f t="shared" si="21"/>
        <v>11</v>
      </c>
      <c r="AA33" s="49">
        <f t="shared" si="22"/>
        <v>0</v>
      </c>
      <c r="AB33" s="49">
        <f t="shared" si="23"/>
        <v>15</v>
      </c>
      <c r="AC33" s="49">
        <f t="shared" si="24"/>
        <v>26</v>
      </c>
      <c r="AD33" s="49" t="str">
        <f t="shared" si="25"/>
        <v>F</v>
      </c>
      <c r="AE33" s="52">
        <f t="shared" si="26"/>
        <v>12</v>
      </c>
      <c r="AF33" s="52">
        <f t="shared" si="48"/>
        <v>13</v>
      </c>
      <c r="AG33" s="52">
        <f t="shared" si="27"/>
        <v>14</v>
      </c>
      <c r="AH33" s="52">
        <f t="shared" si="28"/>
        <v>39</v>
      </c>
      <c r="AI33" s="52" t="str">
        <f t="shared" si="49"/>
        <v>F</v>
      </c>
      <c r="AJ33" s="52">
        <f t="shared" si="50"/>
        <v>5</v>
      </c>
      <c r="AK33" s="68" t="str">
        <f t="shared" si="29"/>
        <v>F</v>
      </c>
      <c r="AL33" s="68" t="str">
        <f t="shared" si="30"/>
        <v>F</v>
      </c>
      <c r="AM33" s="68"/>
      <c r="AN33" s="68" t="str">
        <f t="shared" si="51"/>
        <v>F</v>
      </c>
      <c r="AO33" s="69" t="str">
        <f t="shared" si="32"/>
        <v>Fail</v>
      </c>
      <c r="AP33" s="83" t="str">
        <f t="shared" si="33"/>
        <v>গণিত</v>
      </c>
      <c r="AQ33" s="9">
        <f t="shared" si="34"/>
        <v>2</v>
      </c>
      <c r="AR33" s="9">
        <f t="shared" si="35"/>
        <v>26</v>
      </c>
      <c r="AS33" s="50" t="str">
        <f t="shared" si="36"/>
        <v>0</v>
      </c>
      <c r="AT33" s="50" t="str">
        <f t="shared" si="37"/>
        <v>0</v>
      </c>
      <c r="AU33" s="84" t="str">
        <f t="shared" si="38"/>
        <v>F</v>
      </c>
      <c r="AV33" s="85" t="str">
        <f t="shared" si="39"/>
        <v>F</v>
      </c>
      <c r="AW33" s="86" t="str">
        <f t="shared" si="40"/>
        <v>F</v>
      </c>
      <c r="AX33" s="94" t="str">
        <f t="shared" si="41"/>
        <v>F</v>
      </c>
      <c r="AY33" s="49" t="str">
        <f t="shared" si="42"/>
        <v>F</v>
      </c>
      <c r="AZ33" s="87"/>
      <c r="BA33" s="87"/>
      <c r="BB33" s="87">
        <f t="shared" si="52"/>
        <v>5</v>
      </c>
      <c r="BC33" s="87">
        <f t="shared" si="53"/>
        <v>5</v>
      </c>
      <c r="BD33" s="50" t="str">
        <f t="shared" si="44"/>
        <v>Abs.</v>
      </c>
    </row>
    <row r="34" spans="1:56">
      <c r="A34" s="49">
        <f>IF(D$4="বিজ্ঞান",Science!A30,(IF(D$4="মানবিক",Humanities!A30,(IF(D$4="ব্যাবসায় শিক্ষা",B.Studies!AK30)))))</f>
        <v>27</v>
      </c>
      <c r="B34" s="50"/>
      <c r="C34" s="50" t="str">
        <f>IFERROR(IF(AN34="","",RANK(AN34,AN$8:AN$172,0)+COUNTIF(AN$8:AN34,AN34)-1),"")</f>
        <v/>
      </c>
      <c r="D34" s="52">
        <f t="shared" si="45"/>
        <v>13</v>
      </c>
      <c r="E34" s="52">
        <f t="shared" si="0"/>
        <v>40</v>
      </c>
      <c r="F34" s="52">
        <f t="shared" si="1"/>
        <v>53</v>
      </c>
      <c r="G34" s="52">
        <f t="shared" si="46"/>
        <v>3</v>
      </c>
      <c r="H34" s="49">
        <f t="shared" si="3"/>
        <v>38</v>
      </c>
      <c r="I34" s="49">
        <f t="shared" si="4"/>
        <v>38</v>
      </c>
      <c r="J34" s="49">
        <f t="shared" si="47"/>
        <v>1</v>
      </c>
      <c r="K34" s="52">
        <f t="shared" si="6"/>
        <v>13</v>
      </c>
      <c r="L34" s="52">
        <f t="shared" si="7"/>
        <v>9</v>
      </c>
      <c r="M34" s="52">
        <f t="shared" si="8"/>
        <v>19</v>
      </c>
      <c r="N34" s="52">
        <f t="shared" si="9"/>
        <v>41</v>
      </c>
      <c r="O34" s="52" t="str">
        <f t="shared" si="10"/>
        <v>F</v>
      </c>
      <c r="P34" s="49">
        <f t="shared" si="11"/>
        <v>8</v>
      </c>
      <c r="Q34" s="49">
        <f t="shared" si="12"/>
        <v>6</v>
      </c>
      <c r="R34" s="49">
        <f t="shared" si="13"/>
        <v>16</v>
      </c>
      <c r="S34" s="49">
        <f t="shared" si="14"/>
        <v>30</v>
      </c>
      <c r="T34" s="49" t="str">
        <f t="shared" si="15"/>
        <v>F</v>
      </c>
      <c r="U34" s="52">
        <f t="shared" si="16"/>
        <v>19</v>
      </c>
      <c r="V34" s="52">
        <f t="shared" si="17"/>
        <v>7</v>
      </c>
      <c r="W34" s="52">
        <f t="shared" si="18"/>
        <v>15</v>
      </c>
      <c r="X34" s="52">
        <f t="shared" si="19"/>
        <v>41</v>
      </c>
      <c r="Y34" s="52" t="str">
        <f t="shared" si="20"/>
        <v>F</v>
      </c>
      <c r="Z34" s="49">
        <f t="shared" si="21"/>
        <v>11</v>
      </c>
      <c r="AA34" s="49">
        <f t="shared" si="22"/>
        <v>0</v>
      </c>
      <c r="AB34" s="49">
        <f t="shared" si="23"/>
        <v>15</v>
      </c>
      <c r="AC34" s="49">
        <f t="shared" si="24"/>
        <v>26</v>
      </c>
      <c r="AD34" s="49" t="str">
        <f t="shared" si="25"/>
        <v>F</v>
      </c>
      <c r="AE34" s="52">
        <f t="shared" si="26"/>
        <v>13</v>
      </c>
      <c r="AF34" s="52">
        <f t="shared" si="48"/>
        <v>17</v>
      </c>
      <c r="AG34" s="52">
        <f t="shared" si="27"/>
        <v>14</v>
      </c>
      <c r="AH34" s="52">
        <f t="shared" si="28"/>
        <v>44</v>
      </c>
      <c r="AI34" s="52">
        <f t="shared" si="49"/>
        <v>2</v>
      </c>
      <c r="AJ34" s="52">
        <f t="shared" si="50"/>
        <v>4</v>
      </c>
      <c r="AK34" s="68" t="str">
        <f t="shared" si="29"/>
        <v>F</v>
      </c>
      <c r="AL34" s="68" t="str">
        <f t="shared" si="30"/>
        <v>F</v>
      </c>
      <c r="AM34" s="68"/>
      <c r="AN34" s="68" t="str">
        <f t="shared" si="51"/>
        <v>F</v>
      </c>
      <c r="AO34" s="69" t="str">
        <f t="shared" si="32"/>
        <v>Fail</v>
      </c>
      <c r="AP34" s="83" t="str">
        <f t="shared" si="33"/>
        <v>গণিত</v>
      </c>
      <c r="AQ34" s="9">
        <f t="shared" si="34"/>
        <v>2</v>
      </c>
      <c r="AR34" s="9">
        <f t="shared" si="35"/>
        <v>27</v>
      </c>
      <c r="AS34" s="50" t="str">
        <f t="shared" si="36"/>
        <v>0</v>
      </c>
      <c r="AT34" s="50" t="str">
        <f t="shared" si="37"/>
        <v>0</v>
      </c>
      <c r="AU34" s="84" t="str">
        <f t="shared" si="38"/>
        <v>F</v>
      </c>
      <c r="AV34" s="85" t="str">
        <f t="shared" si="39"/>
        <v>F</v>
      </c>
      <c r="AW34" s="86" t="str">
        <f t="shared" si="40"/>
        <v>F</v>
      </c>
      <c r="AX34" s="94" t="str">
        <f t="shared" si="41"/>
        <v>F</v>
      </c>
      <c r="AY34" s="49" t="str">
        <f t="shared" si="42"/>
        <v>F</v>
      </c>
      <c r="AZ34" s="87"/>
      <c r="BA34" s="87"/>
      <c r="BB34" s="87">
        <f t="shared" si="52"/>
        <v>4</v>
      </c>
      <c r="BC34" s="87">
        <f t="shared" si="53"/>
        <v>4</v>
      </c>
      <c r="BD34" s="50" t="str">
        <f t="shared" si="44"/>
        <v>Abs.</v>
      </c>
    </row>
    <row r="35" spans="1:56">
      <c r="A35" s="49">
        <f>IF(D$4="বিজ্ঞান",Science!A31,(IF(D$4="মানবিক",Humanities!A31,(IF(D$4="ব্যাবসায় শিক্ষা",B.Studies!AK31)))))</f>
        <v>28</v>
      </c>
      <c r="B35" s="50"/>
      <c r="C35" s="50" t="str">
        <f>IFERROR(IF(AN35="","",RANK(AN35,AN$8:AN$172,0)+COUNTIF(AN$8:AN35,AN35)-1),"")</f>
        <v/>
      </c>
      <c r="D35" s="52">
        <f t="shared" si="45"/>
        <v>16</v>
      </c>
      <c r="E35" s="52">
        <f t="shared" si="0"/>
        <v>30</v>
      </c>
      <c r="F35" s="52">
        <f t="shared" si="1"/>
        <v>46</v>
      </c>
      <c r="G35" s="52">
        <f t="shared" si="46"/>
        <v>2</v>
      </c>
      <c r="H35" s="49">
        <f t="shared" si="3"/>
        <v>38</v>
      </c>
      <c r="I35" s="49">
        <f t="shared" si="4"/>
        <v>38</v>
      </c>
      <c r="J35" s="49">
        <f t="shared" si="47"/>
        <v>1</v>
      </c>
      <c r="K35" s="52">
        <f t="shared" si="6"/>
        <v>14</v>
      </c>
      <c r="L35" s="52">
        <f t="shared" si="7"/>
        <v>12</v>
      </c>
      <c r="M35" s="52">
        <f t="shared" si="8"/>
        <v>20</v>
      </c>
      <c r="N35" s="52">
        <f t="shared" si="9"/>
        <v>46</v>
      </c>
      <c r="O35" s="52" t="str">
        <f t="shared" si="10"/>
        <v>F</v>
      </c>
      <c r="P35" s="49">
        <f t="shared" si="11"/>
        <v>10</v>
      </c>
      <c r="Q35" s="49">
        <f t="shared" si="12"/>
        <v>5</v>
      </c>
      <c r="R35" s="49">
        <f t="shared" si="13"/>
        <v>16</v>
      </c>
      <c r="S35" s="49">
        <f t="shared" si="14"/>
        <v>31</v>
      </c>
      <c r="T35" s="49" t="str">
        <f t="shared" si="15"/>
        <v>F</v>
      </c>
      <c r="U35" s="52">
        <f t="shared" si="16"/>
        <v>19</v>
      </c>
      <c r="V35" s="52">
        <f t="shared" si="17"/>
        <v>7</v>
      </c>
      <c r="W35" s="52">
        <f t="shared" si="18"/>
        <v>9</v>
      </c>
      <c r="X35" s="52">
        <f t="shared" si="19"/>
        <v>35</v>
      </c>
      <c r="Y35" s="52" t="str">
        <f t="shared" si="20"/>
        <v>F</v>
      </c>
      <c r="Z35" s="49">
        <f t="shared" si="21"/>
        <v>11</v>
      </c>
      <c r="AA35" s="49">
        <f t="shared" si="22"/>
        <v>0</v>
      </c>
      <c r="AB35" s="49">
        <f t="shared" si="23"/>
        <v>15</v>
      </c>
      <c r="AC35" s="49">
        <f t="shared" si="24"/>
        <v>26</v>
      </c>
      <c r="AD35" s="49" t="str">
        <f t="shared" si="25"/>
        <v>F</v>
      </c>
      <c r="AE35" s="52">
        <f t="shared" si="26"/>
        <v>12</v>
      </c>
      <c r="AF35" s="52">
        <f t="shared" si="48"/>
        <v>12</v>
      </c>
      <c r="AG35" s="52">
        <f t="shared" si="27"/>
        <v>14</v>
      </c>
      <c r="AH35" s="52">
        <f t="shared" si="28"/>
        <v>38</v>
      </c>
      <c r="AI35" s="52" t="str">
        <f t="shared" si="49"/>
        <v>F</v>
      </c>
      <c r="AJ35" s="52">
        <f t="shared" si="50"/>
        <v>5</v>
      </c>
      <c r="AK35" s="68" t="str">
        <f t="shared" si="29"/>
        <v>F</v>
      </c>
      <c r="AL35" s="68" t="str">
        <f t="shared" si="30"/>
        <v>F</v>
      </c>
      <c r="AM35" s="68"/>
      <c r="AN35" s="68" t="str">
        <f t="shared" si="51"/>
        <v>F</v>
      </c>
      <c r="AO35" s="69" t="str">
        <f t="shared" si="32"/>
        <v>Fail</v>
      </c>
      <c r="AP35" s="83" t="str">
        <f t="shared" si="33"/>
        <v>জীববিজ্ঞান</v>
      </c>
      <c r="AQ35" s="9">
        <f t="shared" si="34"/>
        <v>1</v>
      </c>
      <c r="AR35" s="9">
        <f t="shared" si="35"/>
        <v>28</v>
      </c>
      <c r="AS35" s="50" t="str">
        <f t="shared" si="36"/>
        <v>0</v>
      </c>
      <c r="AT35" s="50" t="str">
        <f t="shared" si="37"/>
        <v>0</v>
      </c>
      <c r="AU35" s="84" t="str">
        <f t="shared" si="38"/>
        <v>F</v>
      </c>
      <c r="AV35" s="85" t="str">
        <f t="shared" si="39"/>
        <v>F</v>
      </c>
      <c r="AW35" s="86" t="str">
        <f t="shared" si="40"/>
        <v>F</v>
      </c>
      <c r="AX35" s="94" t="str">
        <f t="shared" si="41"/>
        <v>F</v>
      </c>
      <c r="AY35" s="49" t="str">
        <f t="shared" si="42"/>
        <v>F</v>
      </c>
      <c r="AZ35" s="87"/>
      <c r="BA35" s="87"/>
      <c r="BB35" s="87">
        <f t="shared" si="52"/>
        <v>5</v>
      </c>
      <c r="BC35" s="87">
        <f t="shared" si="53"/>
        <v>5</v>
      </c>
      <c r="BD35" s="50" t="str">
        <f t="shared" si="44"/>
        <v>Abs.</v>
      </c>
    </row>
    <row r="36" spans="1:56" ht="20.25" customHeight="1">
      <c r="A36" s="49">
        <f>IF(D$4="বিজ্ঞান",Science!A32,(IF(D$4="মানবিক",Humanities!A32,(IF(D$4="ব্যাবসায় শিক্ষা",B.Studies!AK32)))))</f>
        <v>29</v>
      </c>
      <c r="B36" s="50"/>
      <c r="C36" s="50" t="str">
        <f>IFERROR(IF(AN36="","",RANK(AN36,AN$8:AN$172,0)+COUNTIF(AN$8:AN36,AN36)-1),"")</f>
        <v/>
      </c>
      <c r="D36" s="52">
        <f t="shared" si="45"/>
        <v>11</v>
      </c>
      <c r="E36" s="52">
        <f t="shared" si="0"/>
        <v>38</v>
      </c>
      <c r="F36" s="52">
        <f t="shared" si="1"/>
        <v>49</v>
      </c>
      <c r="G36" s="52">
        <f t="shared" si="46"/>
        <v>2</v>
      </c>
      <c r="H36" s="49">
        <f t="shared" si="3"/>
        <v>36</v>
      </c>
      <c r="I36" s="49">
        <f t="shared" si="4"/>
        <v>36</v>
      </c>
      <c r="J36" s="49">
        <f t="shared" si="47"/>
        <v>1</v>
      </c>
      <c r="K36" s="52">
        <f t="shared" si="6"/>
        <v>15</v>
      </c>
      <c r="L36" s="52">
        <f t="shared" si="7"/>
        <v>6</v>
      </c>
      <c r="M36" s="52" t="str">
        <f t="shared" si="8"/>
        <v>Abs.</v>
      </c>
      <c r="N36" s="52" t="str">
        <f t="shared" si="9"/>
        <v>Abs.</v>
      </c>
      <c r="O36" s="52" t="str">
        <f t="shared" si="10"/>
        <v>Abs.</v>
      </c>
      <c r="P36" s="49" t="str">
        <f t="shared" si="11"/>
        <v>Abs.</v>
      </c>
      <c r="Q36" s="49" t="str">
        <f t="shared" si="12"/>
        <v>Abs.</v>
      </c>
      <c r="R36" s="49" t="str">
        <f t="shared" si="13"/>
        <v>Abs.</v>
      </c>
      <c r="S36" s="49" t="str">
        <f t="shared" si="14"/>
        <v>Abs.</v>
      </c>
      <c r="T36" s="49" t="str">
        <f t="shared" si="15"/>
        <v>Abs.</v>
      </c>
      <c r="U36" s="52">
        <f t="shared" si="16"/>
        <v>19</v>
      </c>
      <c r="V36" s="52">
        <f t="shared" si="17"/>
        <v>4</v>
      </c>
      <c r="W36" s="52" t="str">
        <f t="shared" si="18"/>
        <v>Abs.</v>
      </c>
      <c r="X36" s="52" t="str">
        <f t="shared" si="19"/>
        <v>Abs.</v>
      </c>
      <c r="Y36" s="52" t="str">
        <f t="shared" si="20"/>
        <v>Abs.</v>
      </c>
      <c r="Z36" s="49">
        <f t="shared" si="21"/>
        <v>0</v>
      </c>
      <c r="AA36" s="49" t="str">
        <f t="shared" si="22"/>
        <v>Abs.</v>
      </c>
      <c r="AB36" s="49" t="str">
        <f t="shared" si="23"/>
        <v>Abs.</v>
      </c>
      <c r="AC36" s="49" t="str">
        <f t="shared" si="24"/>
        <v>Abs.</v>
      </c>
      <c r="AD36" s="49" t="str">
        <f t="shared" si="25"/>
        <v>Abs.</v>
      </c>
      <c r="AE36" s="52">
        <f t="shared" si="26"/>
        <v>12</v>
      </c>
      <c r="AF36" s="52">
        <f t="shared" si="48"/>
        <v>5</v>
      </c>
      <c r="AG36" s="52" t="str">
        <f t="shared" si="27"/>
        <v>Abs.</v>
      </c>
      <c r="AH36" s="52" t="str">
        <f t="shared" si="28"/>
        <v>Abs.</v>
      </c>
      <c r="AI36" s="52" t="str">
        <f t="shared" si="49"/>
        <v>Abs.</v>
      </c>
      <c r="AJ36" s="52">
        <f t="shared" si="50"/>
        <v>0</v>
      </c>
      <c r="AK36" s="68" t="str">
        <f t="shared" si="29"/>
        <v>Abs.</v>
      </c>
      <c r="AL36" s="68" t="str">
        <f t="shared" si="30"/>
        <v>Abs.</v>
      </c>
      <c r="AM36" s="68"/>
      <c r="AN36" s="68" t="str">
        <f t="shared" si="51"/>
        <v>Abs.</v>
      </c>
      <c r="AO36" s="69" t="str">
        <f t="shared" si="32"/>
        <v>Abs.</v>
      </c>
      <c r="AP36" s="83" t="str">
        <f t="shared" si="33"/>
        <v>গণিত</v>
      </c>
      <c r="AQ36" s="9">
        <f t="shared" si="34"/>
        <v>2</v>
      </c>
      <c r="AR36" s="9">
        <f t="shared" si="35"/>
        <v>29</v>
      </c>
      <c r="AS36" s="50" t="str">
        <f t="shared" si="36"/>
        <v>0</v>
      </c>
      <c r="AT36" s="50" t="str">
        <f t="shared" si="37"/>
        <v>0</v>
      </c>
      <c r="AU36" s="84" t="str">
        <f t="shared" si="38"/>
        <v>Abs.</v>
      </c>
      <c r="AV36" s="85" t="str">
        <f t="shared" si="39"/>
        <v>Abs.</v>
      </c>
      <c r="AW36" s="86" t="str">
        <f t="shared" si="40"/>
        <v>Abs.</v>
      </c>
      <c r="AX36" s="94" t="str">
        <f t="shared" si="41"/>
        <v>Abs.</v>
      </c>
      <c r="AY36" s="49" t="str">
        <f t="shared" si="42"/>
        <v>Abs.</v>
      </c>
      <c r="AZ36" s="87"/>
      <c r="BA36" s="87"/>
      <c r="BB36" s="87">
        <f t="shared" si="52"/>
        <v>0</v>
      </c>
      <c r="BC36" s="87" t="str">
        <f t="shared" si="53"/>
        <v>Pass</v>
      </c>
      <c r="BD36" s="50" t="str">
        <f t="shared" si="44"/>
        <v>Abs.</v>
      </c>
    </row>
    <row r="37" spans="1:56">
      <c r="A37" s="49">
        <f>IF(D$4="বিজ্ঞান",Science!A33,(IF(D$4="মানবিক",Humanities!A33,(IF(D$4="ব্যাবসায় শিক্ষা",B.Studies!AK33)))))</f>
        <v>30</v>
      </c>
      <c r="B37" s="50"/>
      <c r="C37" s="50" t="str">
        <f>IFERROR(IF(AN37="","",RANK(AN37,AN$8:AN$172,0)+COUNTIF(AN$8:AN37,AN37)-1),"")</f>
        <v/>
      </c>
      <c r="D37" s="52">
        <f t="shared" si="45"/>
        <v>14</v>
      </c>
      <c r="E37" s="52">
        <f t="shared" si="0"/>
        <v>36</v>
      </c>
      <c r="F37" s="52">
        <f t="shared" si="1"/>
        <v>50</v>
      </c>
      <c r="G37" s="52">
        <f t="shared" si="46"/>
        <v>3</v>
      </c>
      <c r="H37" s="49">
        <f t="shared" si="3"/>
        <v>51</v>
      </c>
      <c r="I37" s="49">
        <f t="shared" si="4"/>
        <v>51</v>
      </c>
      <c r="J37" s="49">
        <f t="shared" si="47"/>
        <v>3</v>
      </c>
      <c r="K37" s="52">
        <f t="shared" si="6"/>
        <v>17</v>
      </c>
      <c r="L37" s="52">
        <f t="shared" si="7"/>
        <v>9</v>
      </c>
      <c r="M37" s="52" t="str">
        <f t="shared" si="8"/>
        <v>Abs.</v>
      </c>
      <c r="N37" s="52" t="str">
        <f t="shared" si="9"/>
        <v>Abs.</v>
      </c>
      <c r="O37" s="52" t="str">
        <f t="shared" si="10"/>
        <v>Abs.</v>
      </c>
      <c r="P37" s="49">
        <f t="shared" si="11"/>
        <v>10</v>
      </c>
      <c r="Q37" s="49">
        <f t="shared" si="12"/>
        <v>0</v>
      </c>
      <c r="R37" s="49" t="str">
        <f t="shared" si="13"/>
        <v>Abs.</v>
      </c>
      <c r="S37" s="49" t="str">
        <f t="shared" si="14"/>
        <v>Abs.</v>
      </c>
      <c r="T37" s="49" t="str">
        <f t="shared" si="15"/>
        <v>Abs.</v>
      </c>
      <c r="U37" s="52">
        <f t="shared" si="16"/>
        <v>19</v>
      </c>
      <c r="V37" s="52">
        <f t="shared" si="17"/>
        <v>7</v>
      </c>
      <c r="W37" s="52" t="str">
        <f t="shared" si="18"/>
        <v>Abs.</v>
      </c>
      <c r="X37" s="52" t="str">
        <f t="shared" si="19"/>
        <v>Abs.</v>
      </c>
      <c r="Y37" s="52" t="str">
        <f t="shared" si="20"/>
        <v>Abs.</v>
      </c>
      <c r="Z37" s="49">
        <f t="shared" si="21"/>
        <v>12</v>
      </c>
      <c r="AA37" s="49">
        <f t="shared" si="22"/>
        <v>7</v>
      </c>
      <c r="AB37" s="49" t="str">
        <f t="shared" ref="AB37:AB71" si="54">IFERROR(IF(D$4="বিজ্ঞান",(VLOOKUP(A37,DSc,58,FALSE)),IF(D$4="মানবিক",(VLOOKUP(A37,DHU,0,FALSE)),(VLOOKUP(A37,DBS,0,FALSE)))),"")</f>
        <v>Abs.</v>
      </c>
      <c r="AC37" s="49" t="str">
        <f t="shared" si="24"/>
        <v>Abs.</v>
      </c>
      <c r="AD37" s="49" t="str">
        <f t="shared" si="25"/>
        <v>Abs.</v>
      </c>
      <c r="AE37" s="52">
        <f t="shared" si="26"/>
        <v>11</v>
      </c>
      <c r="AF37" s="52">
        <f t="shared" si="48"/>
        <v>2</v>
      </c>
      <c r="AG37" s="52" t="str">
        <f t="shared" ref="AG37:AG71" si="55">IFERROR(IF(D$4="বিজ্ঞান",(VLOOKUP(A37,DSc,69,FALSE)),IF(D$4="মানবিক",(VLOOKUP(A37,DHU,61,FALSE)),(VLOOKUP(A37,DBS,61,FALSE)))),"")</f>
        <v>Abs.</v>
      </c>
      <c r="AH37" s="52" t="str">
        <f t="shared" ref="AH37:AH71" si="56">IFERROR(IF(D$4="বিজ্ঞান",(VLOOKUP(A37,DSc,70,FALSE)),IF(D$4="মানবিক",(VLOOKUP(A37,DHU,62,FALSE)),(VLOOKUP(A37,DBS,62,FALSE)))),"")</f>
        <v>Abs.</v>
      </c>
      <c r="AI37" s="52" t="str">
        <f t="shared" ref="AI37:AI71" si="57">IFERROR(IF(D$4="বিজ্ঞান",(VLOOKUP(A37,DSc,72,FALSE)),IF(D$4="মানবিক",(VLOOKUP(A37,DHU,64,FALSE)),(VLOOKUP(A37,DBS,64,FALSE)))),"")</f>
        <v>Abs.</v>
      </c>
      <c r="AJ37" s="52">
        <f t="shared" si="50"/>
        <v>0</v>
      </c>
      <c r="AK37" s="68" t="str">
        <f t="shared" si="29"/>
        <v>Abs.</v>
      </c>
      <c r="AL37" s="68" t="str">
        <f t="shared" si="30"/>
        <v>Abs.</v>
      </c>
      <c r="AM37" s="68"/>
      <c r="AN37" s="68" t="str">
        <f t="shared" si="51"/>
        <v>Abs.</v>
      </c>
      <c r="AO37" s="69" t="str">
        <f t="shared" si="32"/>
        <v>Abs.</v>
      </c>
      <c r="AP37" s="83" t="str">
        <f t="shared" si="33"/>
        <v>জীববিজ্ঞান</v>
      </c>
      <c r="AQ37" s="9">
        <f t="shared" si="34"/>
        <v>1</v>
      </c>
      <c r="AR37" s="9">
        <f t="shared" si="35"/>
        <v>30</v>
      </c>
      <c r="AS37" s="50" t="str">
        <f t="shared" si="36"/>
        <v>0</v>
      </c>
      <c r="AT37" s="50" t="str">
        <f t="shared" si="37"/>
        <v>0</v>
      </c>
      <c r="AU37" s="50" t="str">
        <f t="shared" si="38"/>
        <v>Abs.</v>
      </c>
      <c r="AV37" s="87" t="str">
        <f t="shared" si="39"/>
        <v>Abs.</v>
      </c>
      <c r="AW37" s="88" t="str">
        <f t="shared" si="40"/>
        <v>Abs.</v>
      </c>
      <c r="AX37" s="95" t="str">
        <f t="shared" si="41"/>
        <v>Abs.</v>
      </c>
      <c r="AY37" s="49" t="str">
        <f t="shared" si="42"/>
        <v>Abs.</v>
      </c>
      <c r="AZ37" s="87"/>
      <c r="BA37" s="87"/>
      <c r="BB37" s="87">
        <f t="shared" si="52"/>
        <v>0</v>
      </c>
      <c r="BC37" s="87" t="str">
        <f t="shared" si="53"/>
        <v>Pass</v>
      </c>
      <c r="BD37" s="50" t="str">
        <f t="shared" si="44"/>
        <v>Abs.</v>
      </c>
    </row>
    <row r="38" spans="1:56">
      <c r="A38" s="49">
        <f>IF(D$4="বিজ্ঞান",Science!A34,(IF(D$4="মানবিক",Humanities!A34,(IF(D$4="ব্যাবসায় শিক্ষা",B.Studies!AK34)))))</f>
        <v>31</v>
      </c>
      <c r="B38" s="50"/>
      <c r="C38" s="229" t="str">
        <f>IFERROR(IF(AN38="","",RANK(AN38,AN$8:AN$172,0)+COUNTIF(AN$8:AN38,AN38)-1),"")</f>
        <v/>
      </c>
      <c r="D38" s="52">
        <f t="shared" si="45"/>
        <v>13</v>
      </c>
      <c r="E38" s="52">
        <f t="shared" si="0"/>
        <v>41</v>
      </c>
      <c r="F38" s="52">
        <f t="shared" si="1"/>
        <v>54</v>
      </c>
      <c r="G38" s="52">
        <f t="shared" si="46"/>
        <v>3</v>
      </c>
      <c r="H38" s="49">
        <f t="shared" si="3"/>
        <v>39</v>
      </c>
      <c r="I38" s="49">
        <f t="shared" si="4"/>
        <v>39</v>
      </c>
      <c r="J38" s="49">
        <f t="shared" si="47"/>
        <v>1</v>
      </c>
      <c r="K38" s="52">
        <f t="shared" si="6"/>
        <v>14</v>
      </c>
      <c r="L38" s="52">
        <f t="shared" si="7"/>
        <v>9</v>
      </c>
      <c r="M38" s="52">
        <f t="shared" si="8"/>
        <v>21</v>
      </c>
      <c r="N38" s="52">
        <f t="shared" si="9"/>
        <v>44</v>
      </c>
      <c r="O38" s="52" t="str">
        <f t="shared" si="10"/>
        <v>F</v>
      </c>
      <c r="P38" s="49">
        <f t="shared" si="11"/>
        <v>8</v>
      </c>
      <c r="Q38" s="49">
        <f t="shared" si="12"/>
        <v>4</v>
      </c>
      <c r="R38" s="49">
        <f t="shared" si="13"/>
        <v>17</v>
      </c>
      <c r="S38" s="49">
        <f t="shared" si="14"/>
        <v>29</v>
      </c>
      <c r="T38" s="49" t="str">
        <f t="shared" si="15"/>
        <v>F</v>
      </c>
      <c r="U38" s="52">
        <f t="shared" si="16"/>
        <v>18</v>
      </c>
      <c r="V38" s="52">
        <f t="shared" si="17"/>
        <v>13</v>
      </c>
      <c r="W38" s="52">
        <f t="shared" si="18"/>
        <v>12</v>
      </c>
      <c r="X38" s="52">
        <f t="shared" si="19"/>
        <v>43</v>
      </c>
      <c r="Y38" s="52" t="str">
        <f t="shared" si="20"/>
        <v>F</v>
      </c>
      <c r="Z38" s="49">
        <f t="shared" si="21"/>
        <v>12</v>
      </c>
      <c r="AA38" s="49">
        <f t="shared" si="22"/>
        <v>10</v>
      </c>
      <c r="AB38" s="49">
        <f t="shared" si="54"/>
        <v>15</v>
      </c>
      <c r="AC38" s="49">
        <f t="shared" si="24"/>
        <v>37</v>
      </c>
      <c r="AD38" s="49" t="str">
        <f t="shared" si="25"/>
        <v>F</v>
      </c>
      <c r="AE38" s="52">
        <f t="shared" si="26"/>
        <v>8</v>
      </c>
      <c r="AF38" s="52">
        <f t="shared" si="48"/>
        <v>18</v>
      </c>
      <c r="AG38" s="52">
        <f t="shared" si="55"/>
        <v>15</v>
      </c>
      <c r="AH38" s="52">
        <f t="shared" si="56"/>
        <v>41</v>
      </c>
      <c r="AI38" s="52">
        <f t="shared" si="57"/>
        <v>2</v>
      </c>
      <c r="AJ38" s="52">
        <f t="shared" si="50"/>
        <v>4</v>
      </c>
      <c r="AK38" s="68" t="str">
        <f t="shared" si="29"/>
        <v>F</v>
      </c>
      <c r="AL38" s="68" t="str">
        <f t="shared" si="30"/>
        <v>F</v>
      </c>
      <c r="AM38" s="68"/>
      <c r="AN38" s="68" t="str">
        <f t="shared" si="51"/>
        <v>F</v>
      </c>
      <c r="AO38" s="69" t="str">
        <f t="shared" si="32"/>
        <v>Fail</v>
      </c>
      <c r="AP38" s="83" t="str">
        <f t="shared" si="33"/>
        <v>গণিত</v>
      </c>
      <c r="AQ38" s="9">
        <f t="shared" si="34"/>
        <v>2</v>
      </c>
      <c r="AR38" s="9">
        <f t="shared" si="35"/>
        <v>31</v>
      </c>
      <c r="AS38" s="50" t="str">
        <f t="shared" si="36"/>
        <v>0</v>
      </c>
      <c r="AT38" s="50" t="str">
        <f t="shared" si="37"/>
        <v>0</v>
      </c>
      <c r="AU38" s="50" t="str">
        <f t="shared" si="38"/>
        <v>F</v>
      </c>
      <c r="AV38" s="87" t="str">
        <f t="shared" si="39"/>
        <v>F</v>
      </c>
      <c r="AW38" s="88" t="str">
        <f t="shared" si="40"/>
        <v>F</v>
      </c>
      <c r="AX38" s="95" t="str">
        <f t="shared" si="41"/>
        <v>F</v>
      </c>
      <c r="AY38" s="49" t="str">
        <f t="shared" si="42"/>
        <v>F</v>
      </c>
      <c r="AZ38" s="87"/>
      <c r="BA38" s="87"/>
      <c r="BB38" s="87">
        <f t="shared" si="52"/>
        <v>4</v>
      </c>
      <c r="BC38" s="87">
        <f t="shared" si="53"/>
        <v>4</v>
      </c>
      <c r="BD38" s="50" t="str">
        <f t="shared" si="44"/>
        <v>Abs.</v>
      </c>
    </row>
    <row r="39" spans="1:56">
      <c r="A39" s="49">
        <f>IF(D$4="বিজ্ঞান",Science!A35,(IF(D$4="মানবিক",Humanities!A35,(IF(D$4="ব্যাবসায় শিক্ষা",B.Studies!AK35)))))</f>
        <v>32</v>
      </c>
      <c r="B39" s="50"/>
      <c r="C39" s="51" t="str">
        <f>IFERROR(IF(AN39="","",RANK(AN39,AN$8:AN$172,0)+COUNTIF(AN$8:AN39,AN39)-1),"")</f>
        <v/>
      </c>
      <c r="D39" s="52">
        <f t="shared" si="45"/>
        <v>14</v>
      </c>
      <c r="E39" s="52">
        <f t="shared" si="0"/>
        <v>33</v>
      </c>
      <c r="F39" s="52">
        <f t="shared" si="1"/>
        <v>47</v>
      </c>
      <c r="G39" s="52">
        <f t="shared" si="46"/>
        <v>2</v>
      </c>
      <c r="H39" s="49">
        <f t="shared" si="3"/>
        <v>29</v>
      </c>
      <c r="I39" s="49">
        <f t="shared" si="4"/>
        <v>29</v>
      </c>
      <c r="J39" s="49" t="str">
        <f t="shared" si="47"/>
        <v>F</v>
      </c>
      <c r="K39" s="52">
        <f t="shared" si="6"/>
        <v>5</v>
      </c>
      <c r="L39" s="52">
        <f t="shared" si="7"/>
        <v>5</v>
      </c>
      <c r="M39" s="52" t="str">
        <f t="shared" si="8"/>
        <v>Abs.</v>
      </c>
      <c r="N39" s="52" t="str">
        <f t="shared" si="9"/>
        <v>Abs.</v>
      </c>
      <c r="O39" s="52" t="str">
        <f t="shared" si="10"/>
        <v>Abs.</v>
      </c>
      <c r="P39" s="49">
        <f t="shared" si="11"/>
        <v>11</v>
      </c>
      <c r="Q39" s="49">
        <f t="shared" si="12"/>
        <v>3</v>
      </c>
      <c r="R39" s="49" t="str">
        <f t="shared" si="13"/>
        <v>Abs.</v>
      </c>
      <c r="S39" s="49" t="str">
        <f t="shared" si="14"/>
        <v>Abs.</v>
      </c>
      <c r="T39" s="49" t="str">
        <f t="shared" si="15"/>
        <v>Abs.</v>
      </c>
      <c r="U39" s="52">
        <f t="shared" si="16"/>
        <v>16</v>
      </c>
      <c r="V39" s="52">
        <f t="shared" si="17"/>
        <v>8</v>
      </c>
      <c r="W39" s="52" t="str">
        <f t="shared" si="18"/>
        <v>Abs.</v>
      </c>
      <c r="X39" s="52" t="str">
        <f t="shared" si="19"/>
        <v>Abs.</v>
      </c>
      <c r="Y39" s="52" t="str">
        <f t="shared" si="20"/>
        <v>Abs.</v>
      </c>
      <c r="Z39" s="49">
        <f t="shared" si="21"/>
        <v>9</v>
      </c>
      <c r="AA39" s="49">
        <f t="shared" si="22"/>
        <v>5</v>
      </c>
      <c r="AB39" s="49" t="str">
        <f t="shared" si="54"/>
        <v>Abs.</v>
      </c>
      <c r="AC39" s="49" t="str">
        <f t="shared" si="24"/>
        <v>Abs.</v>
      </c>
      <c r="AD39" s="49" t="str">
        <f t="shared" si="25"/>
        <v>Abs.</v>
      </c>
      <c r="AE39" s="52">
        <f t="shared" si="26"/>
        <v>1</v>
      </c>
      <c r="AF39" s="52">
        <f t="shared" si="48"/>
        <v>13</v>
      </c>
      <c r="AG39" s="52" t="str">
        <f t="shared" si="55"/>
        <v>Abs.</v>
      </c>
      <c r="AH39" s="52" t="str">
        <f t="shared" si="56"/>
        <v>Abs.</v>
      </c>
      <c r="AI39" s="52" t="str">
        <f t="shared" si="57"/>
        <v>Abs.</v>
      </c>
      <c r="AJ39" s="52">
        <f t="shared" si="50"/>
        <v>1</v>
      </c>
      <c r="AK39" s="68" t="str">
        <f t="shared" si="29"/>
        <v>Abs.</v>
      </c>
      <c r="AL39" s="68" t="str">
        <f t="shared" si="30"/>
        <v>Abs.</v>
      </c>
      <c r="AM39" s="68"/>
      <c r="AN39" s="68" t="str">
        <f t="shared" si="51"/>
        <v>Abs.</v>
      </c>
      <c r="AO39" s="69" t="str">
        <f t="shared" si="32"/>
        <v>Abs.</v>
      </c>
      <c r="AP39" s="83" t="str">
        <f t="shared" si="33"/>
        <v>গণিত</v>
      </c>
      <c r="AQ39" s="9">
        <f t="shared" si="34"/>
        <v>2</v>
      </c>
      <c r="AR39" s="9">
        <f t="shared" si="35"/>
        <v>32</v>
      </c>
      <c r="AS39" s="50" t="str">
        <f t="shared" si="36"/>
        <v>0</v>
      </c>
      <c r="AT39" s="50" t="str">
        <f t="shared" si="37"/>
        <v>0</v>
      </c>
      <c r="AU39" s="50" t="str">
        <f t="shared" si="38"/>
        <v>Abs.</v>
      </c>
      <c r="AV39" s="87" t="str">
        <f t="shared" si="39"/>
        <v>Abs.</v>
      </c>
      <c r="AW39" s="88" t="str">
        <f t="shared" si="40"/>
        <v>Abs.</v>
      </c>
      <c r="AX39" s="95" t="str">
        <f t="shared" si="41"/>
        <v>Abs.</v>
      </c>
      <c r="AY39" s="49" t="str">
        <f t="shared" si="42"/>
        <v>Abs.</v>
      </c>
      <c r="AZ39" s="87"/>
      <c r="BA39" s="87"/>
      <c r="BB39" s="87">
        <f t="shared" si="52"/>
        <v>1</v>
      </c>
      <c r="BC39" s="87">
        <f t="shared" si="53"/>
        <v>1</v>
      </c>
      <c r="BD39" s="50" t="str">
        <f t="shared" si="44"/>
        <v>Abs.</v>
      </c>
    </row>
    <row r="40" spans="1:56">
      <c r="A40" s="49">
        <f>IF(D$4="বিজ্ঞান",Science!A36,(IF(D$4="মানবিক",Humanities!A36,(IF(D$4="ব্যাবসায় শিক্ষা",B.Studies!AK36)))))</f>
        <v>33</v>
      </c>
      <c r="B40" s="50"/>
      <c r="C40" s="51">
        <f>IFERROR(IF(AN40="","",RANK(AN40,AN$8:AN$172,0)+COUNTIF(AN$8:AN40,AN40)-1),"")</f>
        <v>16</v>
      </c>
      <c r="D40" s="52">
        <f t="shared" ref="D40:D71" si="58">IFERROR(IF(D$4="বিজ্ঞান",(VLOOKUP(A40,DSc,6,FALSE)),IF(D$4="মানবিক",(VLOOKUP(A40,DHU,6,FALSE)),IF(D$4="ব্যাবসায় শিক্ষা",(VLOOKUP(A40,DBS,6,FALSE))))),"")</f>
        <v>16</v>
      </c>
      <c r="E40" s="52">
        <f t="shared" ref="E40:E71" si="59">IFERROR(IF(D$4="বিজ্ঞান",(VLOOKUP(A40,DSc,7,FALSE)),IF(D$4="মানবিক",(VLOOKUP(A40,DHU,7,FALSE)),(VLOOKUP(A40,DBS,7,FALSE)))),"")</f>
        <v>60</v>
      </c>
      <c r="F40" s="52">
        <f t="shared" ref="F40:F71" si="60">IFERROR(IF(D$4="বিজ্ঞান",(VLOOKUP(A40,DSc,8,FALSE)),IF(D$4="মানবিক",(VLOOKUP(A40,DHU,8,FALSE)),(VLOOKUP(A40,DBS,8,FALSE)))),"")</f>
        <v>76</v>
      </c>
      <c r="G40" s="52">
        <f t="shared" si="46"/>
        <v>4</v>
      </c>
      <c r="H40" s="49">
        <f t="shared" ref="H40:H71" si="61">IFERROR(IF(D$4="বিজ্ঞান",(VLOOKUP(A40,DSc,14,FALSE)),IF(D$4="মানবিক",(VLOOKUP(A40,DHU,14,FALSE)),(VLOOKUP(A40,DBS,14,FALSE)))),"")</f>
        <v>67</v>
      </c>
      <c r="I40" s="49">
        <f t="shared" ref="I40:I71" si="62">IFERROR(IF(D$4="বিজ্ঞান",(VLOOKUP(A40,DSc,15,FALSE)),IF(D$4="মানবিক",(VLOOKUP(A40,DHU,15,FALSE)),(VLOOKUP(A40,DBS,15,FALSE)))),"")</f>
        <v>67</v>
      </c>
      <c r="J40" s="49">
        <f t="shared" si="47"/>
        <v>3.5</v>
      </c>
      <c r="K40" s="52">
        <f t="shared" ref="K40:K71" si="63">IFERROR(IF(D$4="বিজ্ঞান",(VLOOKUP(A40,DSc,23,FALSE)),IF(D$4="মানবিক",(VLOOKUP(A40,DHU,22,FALSE)),(VLOOKUP(A40,DBS,22,FALSE)))),"")</f>
        <v>14</v>
      </c>
      <c r="L40" s="52">
        <f t="shared" ref="L40:L71" si="64">IFERROR(IF(D$4="বিজ্ঞান",(VLOOKUP(A40,DSc,24,FALSE)),IF(D$4="মানবিক",(VLOOKUP(A40,DHU,23,FALSE)),(VLOOKUP(A40,DBS,23,FALSE)))),"")</f>
        <v>23</v>
      </c>
      <c r="M40" s="52">
        <f t="shared" ref="M40:M71" si="65">IFERROR(IF(D$4="বিজ্ঞান",(VLOOKUP(A40,DSc,25,FALSE)),IF(D$4="মানবিক",(VLOOKUP(A40,DHU,0,FALSE)),(VLOOKUP(A40,DBS,0,FALSE)))),"")</f>
        <v>22</v>
      </c>
      <c r="N40" s="52">
        <f t="shared" ref="N40:N71" si="66">IFERROR(IF(D$4="বিজ্ঞান",(VLOOKUP(A40,DSc,26,FALSE)),IF(D$4="মানবিক",(VLOOKUP(A40,DHU,24,FALSE)),(VLOOKUP(A40,DBS,24,FALSE)))),"")</f>
        <v>59</v>
      </c>
      <c r="O40" s="52">
        <f t="shared" ref="O40:O71" si="67">IFERROR(IF(D$4="বিজ্ঞান",(VLOOKUP(A40,DSc,28,FALSE)),IF(D$4="মানবিক",(VLOOKUP(A40,DHU,26,FALSE)),(VLOOKUP(A40,DBS,26,FALSE)))),"")</f>
        <v>3</v>
      </c>
      <c r="P40" s="49">
        <f t="shared" ref="P40:P71" si="68">IFERROR(IF(D$4="বিজ্ঞান",(VLOOKUP(A40,DSc,34,FALSE)),IF(D$4="মানবিক",(VLOOKUP(A40,DHU,31,FALSE)),(VLOOKUP(A40,DBS,31,FALSE)))),"")</f>
        <v>9</v>
      </c>
      <c r="Q40" s="49">
        <f t="shared" ref="Q40:Q71" si="69">IFERROR(IF(D$4="বিজ্ঞান",(VLOOKUP(A40,DSc,35,FALSE)),IF(D$4="মানবিক",(VLOOKUP(A40,DHU,32,FALSE)),(VLOOKUP(A40,DBS,32,FALSE)))),"")</f>
        <v>20</v>
      </c>
      <c r="R40" s="49">
        <f t="shared" ref="R40:R71" si="70">IFERROR(IF(D$4="বিজ্ঞান",(VLOOKUP(A40,DSc,36,FALSE)),IF(D$4="মানবিক",(VLOOKUP(A40,DHU,0,FALSE)),(VLOOKUP(A40,DBS,0,FALSE)))),"")</f>
        <v>22</v>
      </c>
      <c r="S40" s="49">
        <f t="shared" ref="S40:S71" si="71">IFERROR(IF(D$4="বিজ্ঞান",(VLOOKUP(A40,DSc,37,FALSE)),IF(D$4="মানবিক",(VLOOKUP(A40,DHU,33,FALSE)),(VLOOKUP(A40,DBS,33,FALSE)))),"")</f>
        <v>51</v>
      </c>
      <c r="T40" s="49">
        <f t="shared" ref="T40:T71" si="72">IFERROR(IF(D$4="বিজ্ঞান",(VLOOKUP(A40,DSc,39,FALSE)),IF(D$4="মানবিক",(VLOOKUP(A40,DHU,35,FALSE)),(VLOOKUP(A40,DBS,35,FALSE)))),"")</f>
        <v>3</v>
      </c>
      <c r="U40" s="52">
        <f t="shared" ref="U40:U71" si="73">IFERROR(IF(D$4="বিজ্ঞান",(VLOOKUP(A40,DSc,45,FALSE)),IF(D$4="মানবিক",(VLOOKUP(A40,DHU,40,FALSE)),(VLOOKUP(A40,DBS,40,FALSE)))),"")</f>
        <v>18</v>
      </c>
      <c r="V40" s="52">
        <f t="shared" ref="V40:V71" si="74">IFERROR(IF(D$4="বিজ্ঞান",(VLOOKUP(A40,DSc,46,FALSE)),IF(D$4="মানবিক",(VLOOKUP(A40,DHU,41,FALSE)),(VLOOKUP(A40,DBS,41,FALSE)))),"")</f>
        <v>28</v>
      </c>
      <c r="W40" s="52">
        <f t="shared" ref="W40:W71" si="75">IFERROR(IF(D$4="বিজ্ঞান",(VLOOKUP(A40,DSc,47,FALSE)),IF(D$4="মানবিক",(VLOOKUP(A40,DHU,0,FALSE)),(VLOOKUP(A40,DBS,0,FALSE)))),"")</f>
        <v>15</v>
      </c>
      <c r="X40" s="52">
        <f t="shared" ref="X40:X71" si="76">IFERROR(IF(D$4="বিজ্ঞান",(VLOOKUP(A40,DSc,48,FALSE)),IF(D$4="মানবিক",(VLOOKUP(A40,DHU,42,FALSE)),(VLOOKUP(A40,DBS,42,FALSE)))),"")</f>
        <v>61</v>
      </c>
      <c r="Y40" s="52">
        <f t="shared" ref="Y40:Y71" si="77">IFERROR(IF(D$4="বিজ্ঞান",(VLOOKUP(A40,DSc,50,FALSE)),IF(D$4="মানবিক",(VLOOKUP(A40,DHU,44,FALSE)),(VLOOKUP(A40,DBS,44,FALSE)))),"")</f>
        <v>3.5</v>
      </c>
      <c r="Z40" s="49">
        <f t="shared" ref="Z40:Z71" si="78">IFERROR(IF(D$4="বিজ্ঞান",(VLOOKUP(A40,DSc,56,FALSE)),IF(D$4="মানবিক",(VLOOKUP(A40,DHU,49,FALSE)),(VLOOKUP(A40,DBS,49,FALSE)))),"")</f>
        <v>17</v>
      </c>
      <c r="AA40" s="49">
        <f t="shared" ref="AA40:AA71" si="79">IFERROR(IF(D$4="বিজ্ঞান",(VLOOKUP(A40,DSc,57,FALSE)),IF(D$4="মানবিক",(VLOOKUP(A40,DHU,50,FALSE)),(VLOOKUP(A40,DBS,50,FALSE)))),"")</f>
        <v>13</v>
      </c>
      <c r="AB40" s="49">
        <f t="shared" si="54"/>
        <v>16</v>
      </c>
      <c r="AC40" s="49">
        <f t="shared" ref="AC40:AC71" si="80">IFERROR(IF(D$4="বিজ্ঞান",(VLOOKUP(A40,DSc,59,FALSE)),IF(D$4="মানবিক",(VLOOKUP(A40,DHU,51,FALSE)),(VLOOKUP(A40,DBS,51,FALSE)))),"")</f>
        <v>46</v>
      </c>
      <c r="AD40" s="49" t="str">
        <f t="shared" ref="AD40:AD71" si="81">IFERROR(IF(D$4="বিজ্ঞান",(VLOOKUP(A40,DSc,61,FALSE)),IF(D$4="মানবিক",(VLOOKUP(A40,DHU,53,FALSE)),(VLOOKUP(A40,DBS,53,FALSE)))),"")</f>
        <v>F</v>
      </c>
      <c r="AE40" s="52">
        <f t="shared" ref="AE40:AE71" si="82">IFERROR(IF(D$4="বিজ্ঞান",(VLOOKUP(A40,DSc,67,FALSE)),IF(D$4="মানবিক",(VLOOKUP(A40,DHU,59,FALSE)),(VLOOKUP(A40,DBS,59,FALSE)))),"")</f>
        <v>11</v>
      </c>
      <c r="AF40" s="52">
        <f t="shared" ref="AF40:AF71" si="83">IFERROR(IF(D$4="বিজ্ঞান",(VLOOKUP(A40,DSc,68,FALSE)),IF(D$4="মানবিক",(VLOOKUP(A40,DHU,60,FALSE)),(VLOOKUP(A40,DBS,60,FALSE)))),"")</f>
        <v>17</v>
      </c>
      <c r="AG40" s="52">
        <f t="shared" si="55"/>
        <v>16</v>
      </c>
      <c r="AH40" s="52">
        <f t="shared" si="56"/>
        <v>44</v>
      </c>
      <c r="AI40" s="52">
        <f t="shared" si="57"/>
        <v>2</v>
      </c>
      <c r="AJ40" s="52">
        <f t="shared" si="50"/>
        <v>1</v>
      </c>
      <c r="AK40" s="68" t="str">
        <f t="shared" ref="AK40:AK71" si="84">IFERROR(IF(G40="Abs.","Abs.",IF(J40="Abs.","Abs.",IF(O40="Abs.","Abs.",IF(T40="Abs.","Abs.",IF(AD40="Abs.","Abs.",IF(G40="Abs.","Abs.",IF(AI40="Abs.","Abs.",IF(J40="F","F",IF(O40="F","F",IF(T40="F","F",IF(AD40="F","F",IF(AI40="F","F",(G40+J40+O40+T40+AD40+AI40))))))))))))),"")</f>
        <v>F</v>
      </c>
      <c r="AL40" s="68">
        <f t="shared" ref="AL40:AL71" si="85">IFERROR(IF(G40="Abs.","Abs.",IF(J40="Abs.","Abs.",IF(O40="Abs.","Abs.",IF(T40="Abs.","Abs.",IF(Y40="Abs.","Abs.",IF(AI40="Abs.","Abs.",IF(G40="F","F",IF(J40="F","F",IF(O40="F","F",IF(T40="F","F",IF(AI40="F","F",IF(Y40="F","F",(G40+J40+O40+T40+Y40+AI40))))))))))))),"")</f>
        <v>19</v>
      </c>
      <c r="AM40" s="68"/>
      <c r="AN40" s="68">
        <f t="shared" si="51"/>
        <v>3.1666666666666665</v>
      </c>
      <c r="AO40" s="69" t="str">
        <f t="shared" si="32"/>
        <v>Pass</v>
      </c>
      <c r="AP40" s="83" t="str">
        <f t="shared" ref="AP40:AP71" si="86">IFERROR(IF(D$4="বিজ্ঞান",(VLOOKUP(A40,DSc,74,FALSE)),IF(D$4="মানবিক",(VLOOKUP(A40,DHU,66,FALSE)),(VLOOKUP(A40,DBS,66,FALSE)))),"")</f>
        <v>গণিত</v>
      </c>
      <c r="AQ40" s="9">
        <f t="shared" ref="AQ40:AQ71" si="87">IFERROR(IF(D$4="বিজ্ঞান",(VLOOKUP(A40,DSc,75,FALSE)),IF(D$4="মানবিক",(VLOOKUP(A40,DHU,67,FALSE)),(VLOOKUP(A40,DBS,67,FALSE)))),"")</f>
        <v>2</v>
      </c>
      <c r="AR40" s="9">
        <f t="shared" ref="AR40:AR71" si="88">IFERROR(IF(D$4="বিজ্ঞান",(VLOOKUP(A40,DSc,3,FALSE)),IF(D$4="মানবিক",(VLOOKUP(A40,DHU,3,FALSE)),IF(D$4="ব্যাবসায় শিক্ষা",(VLOOKUP(A40,DBS,3,FALSE))))),"")</f>
        <v>33</v>
      </c>
      <c r="AS40" s="50">
        <f t="shared" ref="AS40:AS71" si="89">IF(Y40="F","0",IF(Y40="Abs.","0",IF(Y40&gt;0,(Y40-2))))</f>
        <v>1.5</v>
      </c>
      <c r="AT40" s="50" t="str">
        <f t="shared" ref="AT40:AT71" si="90">IF(AD40="F","0",IF(AD40="Abs.","0",IF(AD40&gt;0,(AD40-2))))</f>
        <v>0</v>
      </c>
      <c r="AU40" s="50" t="str">
        <f t="shared" ref="AU40:AU71" si="91">IF(AK40="","F",IF(AK40="Abs.","Abs.",IF(AK40="F","F",(AK40+AS40)/6)))</f>
        <v>F</v>
      </c>
      <c r="AV40" s="87">
        <f t="shared" ref="AV40:AV71" si="92">IF(AR40="","",IF(AL40="","F",IF(AL40="Abs.","Abs.",IF(AL40="F","F",(AL40+AT40)/6))))</f>
        <v>3.1666666666666665</v>
      </c>
      <c r="AW40" s="88" t="str">
        <f t="shared" ref="AW40:AW71" si="93">IF(AU40="","",IF(AU40="Abs.","Abs.",IF(AU40="F","F",IF(AU40&gt;=5,5,AU40))))</f>
        <v>F</v>
      </c>
      <c r="AX40" s="95">
        <f t="shared" ref="AX40:AX71" si="94">IF(AV40="","",IF(AV40="Abs.","Abs.",IF(AV40="F","F",IF(AV40&gt;=5,5,AV40))))</f>
        <v>3.1666666666666665</v>
      </c>
      <c r="AY40" s="49">
        <f t="shared" ref="AY40:AY71" si="95">IF(AK40="","",IF(AN40="Abs.","Abs.",IF(AN40="F","F",SUM(F40+I40+N40+S40+X40+AC40+AH40))))</f>
        <v>404</v>
      </c>
      <c r="AZ40" s="87"/>
      <c r="BA40" s="87"/>
      <c r="BB40" s="87">
        <f t="shared" si="52"/>
        <v>1</v>
      </c>
      <c r="BC40" s="87">
        <f t="shared" si="53"/>
        <v>1</v>
      </c>
      <c r="BD40" s="50" t="str">
        <f t="shared" ref="BD40:BD71" si="96">IFERROR(IF(D$4="বিজ্ঞান",(VLOOKUP(A40,DSc,81,FALSE)),IF(D$4="মানবিক",(VLOOKUP(A40,DHU,72,FALSE)),(VLOOKUP(A40,DBS,72,FALSE)))),"")</f>
        <v>Abs.</v>
      </c>
    </row>
    <row r="41" spans="1:56">
      <c r="A41" s="49">
        <f>IF(D$4="বিজ্ঞান",Science!A37,(IF(D$4="মানবিক",Humanities!A37,(IF(D$4="ব্যাবসায় শিক্ষা",B.Studies!AK37)))))</f>
        <v>34</v>
      </c>
      <c r="B41" s="50"/>
      <c r="C41" s="51">
        <f>IFERROR(IF(AN41="","",RANK(AN41,AN$8:AN$172,0)+COUNTIF(AN$8:AN41,AN41)-1),"")</f>
        <v>22</v>
      </c>
      <c r="D41" s="52">
        <f t="shared" si="58"/>
        <v>13</v>
      </c>
      <c r="E41" s="52">
        <f t="shared" si="59"/>
        <v>57</v>
      </c>
      <c r="F41" s="52">
        <f t="shared" si="60"/>
        <v>70</v>
      </c>
      <c r="G41" s="52">
        <f t="shared" si="46"/>
        <v>4</v>
      </c>
      <c r="H41" s="49">
        <f t="shared" si="61"/>
        <v>64</v>
      </c>
      <c r="I41" s="49">
        <f t="shared" si="62"/>
        <v>64</v>
      </c>
      <c r="J41" s="49">
        <f t="shared" si="47"/>
        <v>3.5</v>
      </c>
      <c r="K41" s="52">
        <f t="shared" si="63"/>
        <v>13</v>
      </c>
      <c r="L41" s="52">
        <f t="shared" si="64"/>
        <v>17</v>
      </c>
      <c r="M41" s="52">
        <f t="shared" si="65"/>
        <v>21</v>
      </c>
      <c r="N41" s="52">
        <f t="shared" si="66"/>
        <v>51</v>
      </c>
      <c r="O41" s="52">
        <f t="shared" si="67"/>
        <v>3</v>
      </c>
      <c r="P41" s="49">
        <f t="shared" si="68"/>
        <v>9</v>
      </c>
      <c r="Q41" s="49">
        <f t="shared" si="69"/>
        <v>18</v>
      </c>
      <c r="R41" s="49">
        <f t="shared" si="70"/>
        <v>22</v>
      </c>
      <c r="S41" s="49">
        <f t="shared" si="71"/>
        <v>49</v>
      </c>
      <c r="T41" s="49">
        <f t="shared" si="72"/>
        <v>2</v>
      </c>
      <c r="U41" s="52">
        <f t="shared" si="73"/>
        <v>16</v>
      </c>
      <c r="V41" s="52">
        <f t="shared" si="74"/>
        <v>17</v>
      </c>
      <c r="W41" s="52">
        <f t="shared" si="75"/>
        <v>11</v>
      </c>
      <c r="X41" s="52">
        <f t="shared" si="76"/>
        <v>44</v>
      </c>
      <c r="Y41" s="52">
        <f t="shared" si="77"/>
        <v>2</v>
      </c>
      <c r="Z41" s="49">
        <f t="shared" si="78"/>
        <v>13</v>
      </c>
      <c r="AA41" s="49">
        <f t="shared" si="79"/>
        <v>17</v>
      </c>
      <c r="AB41" s="49">
        <f t="shared" si="54"/>
        <v>18</v>
      </c>
      <c r="AC41" s="49">
        <f t="shared" si="80"/>
        <v>48</v>
      </c>
      <c r="AD41" s="49">
        <f t="shared" si="81"/>
        <v>2</v>
      </c>
      <c r="AE41" s="52">
        <f t="shared" si="82"/>
        <v>12</v>
      </c>
      <c r="AF41" s="52">
        <f t="shared" si="83"/>
        <v>22</v>
      </c>
      <c r="AG41" s="52">
        <f t="shared" si="55"/>
        <v>15</v>
      </c>
      <c r="AH41" s="52">
        <f t="shared" si="56"/>
        <v>49</v>
      </c>
      <c r="AI41" s="52">
        <f t="shared" si="57"/>
        <v>2</v>
      </c>
      <c r="AJ41" s="52">
        <f t="shared" si="50"/>
        <v>0</v>
      </c>
      <c r="AK41" s="68">
        <f t="shared" si="84"/>
        <v>16.5</v>
      </c>
      <c r="AL41" s="68">
        <f t="shared" si="85"/>
        <v>16.5</v>
      </c>
      <c r="AM41" s="68"/>
      <c r="AN41" s="68">
        <f t="shared" si="51"/>
        <v>2.75</v>
      </c>
      <c r="AO41" s="69" t="str">
        <f t="shared" si="32"/>
        <v>Pass</v>
      </c>
      <c r="AP41" s="83" t="str">
        <f t="shared" si="86"/>
        <v>গণিত</v>
      </c>
      <c r="AQ41" s="9">
        <f t="shared" si="87"/>
        <v>2</v>
      </c>
      <c r="AR41" s="9">
        <f t="shared" si="88"/>
        <v>34</v>
      </c>
      <c r="AS41" s="50">
        <f t="shared" si="89"/>
        <v>0</v>
      </c>
      <c r="AT41" s="50">
        <f t="shared" si="90"/>
        <v>0</v>
      </c>
      <c r="AU41" s="50">
        <f t="shared" si="91"/>
        <v>2.75</v>
      </c>
      <c r="AV41" s="87">
        <f t="shared" si="92"/>
        <v>2.75</v>
      </c>
      <c r="AW41" s="88">
        <f t="shared" si="93"/>
        <v>2.75</v>
      </c>
      <c r="AX41" s="95">
        <f t="shared" si="94"/>
        <v>2.75</v>
      </c>
      <c r="AY41" s="49">
        <f t="shared" si="95"/>
        <v>375</v>
      </c>
      <c r="AZ41" s="87"/>
      <c r="BA41" s="87"/>
      <c r="BB41" s="87">
        <f t="shared" si="52"/>
        <v>0</v>
      </c>
      <c r="BC41" s="87" t="str">
        <f t="shared" si="53"/>
        <v>Pass</v>
      </c>
      <c r="BD41" s="50" t="str">
        <f t="shared" si="96"/>
        <v>Abs.</v>
      </c>
    </row>
    <row r="42" spans="1:56">
      <c r="A42" s="49">
        <f>IF(D$4="বিজ্ঞান",Science!A38,(IF(D$4="মানবিক",Humanities!A38,(IF(D$4="ব্যাবসায় শিক্ষা",B.Studies!AK38)))))</f>
        <v>35</v>
      </c>
      <c r="B42" s="50"/>
      <c r="C42" s="51" t="str">
        <f>IFERROR(IF(AN42="","",RANK(AN42,AN$8:AN$172,0)+COUNTIF(AN$8:AN42,AN42)-1),"")</f>
        <v/>
      </c>
      <c r="D42" s="52">
        <f t="shared" si="58"/>
        <v>13</v>
      </c>
      <c r="E42" s="52">
        <f t="shared" si="59"/>
        <v>44</v>
      </c>
      <c r="F42" s="52">
        <f t="shared" si="60"/>
        <v>57</v>
      </c>
      <c r="G42" s="52">
        <f t="shared" si="46"/>
        <v>3</v>
      </c>
      <c r="H42" s="49">
        <f t="shared" si="61"/>
        <v>59</v>
      </c>
      <c r="I42" s="49">
        <f t="shared" si="62"/>
        <v>59</v>
      </c>
      <c r="J42" s="49">
        <f t="shared" si="47"/>
        <v>3</v>
      </c>
      <c r="K42" s="52">
        <f t="shared" si="63"/>
        <v>12</v>
      </c>
      <c r="L42" s="52">
        <f t="shared" si="64"/>
        <v>11</v>
      </c>
      <c r="M42" s="52">
        <f t="shared" si="65"/>
        <v>20</v>
      </c>
      <c r="N42" s="52">
        <f t="shared" si="66"/>
        <v>43</v>
      </c>
      <c r="O42" s="52" t="str">
        <f t="shared" si="67"/>
        <v>F</v>
      </c>
      <c r="P42" s="49">
        <f t="shared" si="68"/>
        <v>8</v>
      </c>
      <c r="Q42" s="49">
        <f t="shared" si="69"/>
        <v>17</v>
      </c>
      <c r="R42" s="49">
        <f t="shared" si="70"/>
        <v>17</v>
      </c>
      <c r="S42" s="49">
        <f t="shared" si="71"/>
        <v>42</v>
      </c>
      <c r="T42" s="49">
        <f t="shared" si="72"/>
        <v>2</v>
      </c>
      <c r="U42" s="52">
        <f t="shared" si="73"/>
        <v>15</v>
      </c>
      <c r="V42" s="52">
        <f t="shared" si="74"/>
        <v>12</v>
      </c>
      <c r="W42" s="52">
        <f t="shared" si="75"/>
        <v>12</v>
      </c>
      <c r="X42" s="52">
        <f t="shared" si="76"/>
        <v>39</v>
      </c>
      <c r="Y42" s="52" t="str">
        <f t="shared" si="77"/>
        <v>F</v>
      </c>
      <c r="Z42" s="49">
        <f t="shared" si="78"/>
        <v>13</v>
      </c>
      <c r="AA42" s="49">
        <f t="shared" si="79"/>
        <v>9</v>
      </c>
      <c r="AB42" s="49">
        <f t="shared" si="54"/>
        <v>15</v>
      </c>
      <c r="AC42" s="49">
        <f t="shared" si="80"/>
        <v>37</v>
      </c>
      <c r="AD42" s="49" t="str">
        <f t="shared" si="81"/>
        <v>F</v>
      </c>
      <c r="AE42" s="52">
        <f t="shared" si="82"/>
        <v>14</v>
      </c>
      <c r="AF42" s="52">
        <f t="shared" si="83"/>
        <v>11</v>
      </c>
      <c r="AG42" s="52">
        <f t="shared" si="55"/>
        <v>15</v>
      </c>
      <c r="AH42" s="52">
        <f t="shared" si="56"/>
        <v>40</v>
      </c>
      <c r="AI42" s="52" t="str">
        <f t="shared" si="57"/>
        <v>F</v>
      </c>
      <c r="AJ42" s="52">
        <f t="shared" si="50"/>
        <v>4</v>
      </c>
      <c r="AK42" s="68" t="str">
        <f t="shared" si="84"/>
        <v>F</v>
      </c>
      <c r="AL42" s="68" t="str">
        <f t="shared" si="85"/>
        <v>F</v>
      </c>
      <c r="AM42" s="68"/>
      <c r="AN42" s="68" t="str">
        <f t="shared" si="51"/>
        <v>F</v>
      </c>
      <c r="AO42" s="69" t="str">
        <f t="shared" si="32"/>
        <v>Fail</v>
      </c>
      <c r="AP42" s="83" t="str">
        <f t="shared" si="86"/>
        <v>গণিত</v>
      </c>
      <c r="AQ42" s="9">
        <f t="shared" si="87"/>
        <v>2</v>
      </c>
      <c r="AR42" s="9">
        <f t="shared" si="88"/>
        <v>35</v>
      </c>
      <c r="AS42" s="50" t="str">
        <f t="shared" si="89"/>
        <v>0</v>
      </c>
      <c r="AT42" s="50" t="str">
        <f t="shared" si="90"/>
        <v>0</v>
      </c>
      <c r="AU42" s="50" t="str">
        <f t="shared" si="91"/>
        <v>F</v>
      </c>
      <c r="AV42" s="87" t="str">
        <f t="shared" si="92"/>
        <v>F</v>
      </c>
      <c r="AW42" s="88" t="str">
        <f t="shared" si="93"/>
        <v>F</v>
      </c>
      <c r="AX42" s="95" t="str">
        <f t="shared" si="94"/>
        <v>F</v>
      </c>
      <c r="AY42" s="49" t="str">
        <f t="shared" si="95"/>
        <v>F</v>
      </c>
      <c r="AZ42" s="87"/>
      <c r="BA42" s="87"/>
      <c r="BB42" s="87">
        <f t="shared" si="52"/>
        <v>4</v>
      </c>
      <c r="BC42" s="87">
        <f t="shared" si="53"/>
        <v>4</v>
      </c>
      <c r="BD42" s="50" t="str">
        <f t="shared" si="96"/>
        <v>Abs.</v>
      </c>
    </row>
    <row r="43" spans="1:56">
      <c r="A43" s="49">
        <f>IF(D$4="বিজ্ঞান",Science!A39,(IF(D$4="মানবিক",Humanities!A39,(IF(D$4="ব্যাবসায় শিক্ষা",B.Studies!AK39)))))</f>
        <v>36</v>
      </c>
      <c r="B43" s="50"/>
      <c r="C43" s="51" t="str">
        <f>IFERROR(IF(AN43="","",RANK(AN43,AN$8:AN$172,0)+COUNTIF(AN$8:AN43,AN43)-1),"")</f>
        <v/>
      </c>
      <c r="D43" s="52">
        <f t="shared" si="58"/>
        <v>9</v>
      </c>
      <c r="E43" s="52">
        <f t="shared" si="59"/>
        <v>44</v>
      </c>
      <c r="F43" s="52">
        <f t="shared" si="60"/>
        <v>53</v>
      </c>
      <c r="G43" s="52">
        <f t="shared" si="46"/>
        <v>3</v>
      </c>
      <c r="H43" s="49">
        <f t="shared" si="61"/>
        <v>26</v>
      </c>
      <c r="I43" s="49">
        <f t="shared" si="62"/>
        <v>26</v>
      </c>
      <c r="J43" s="49" t="str">
        <f t="shared" si="47"/>
        <v>F</v>
      </c>
      <c r="K43" s="52">
        <f t="shared" si="63"/>
        <v>7</v>
      </c>
      <c r="L43" s="52">
        <f t="shared" si="64"/>
        <v>1</v>
      </c>
      <c r="M43" s="52">
        <f t="shared" si="65"/>
        <v>20</v>
      </c>
      <c r="N43" s="52">
        <f t="shared" si="66"/>
        <v>28</v>
      </c>
      <c r="O43" s="52" t="str">
        <f t="shared" si="67"/>
        <v>F</v>
      </c>
      <c r="P43" s="49">
        <f t="shared" si="68"/>
        <v>9</v>
      </c>
      <c r="Q43" s="49">
        <f t="shared" si="69"/>
        <v>1</v>
      </c>
      <c r="R43" s="49">
        <f t="shared" si="70"/>
        <v>17</v>
      </c>
      <c r="S43" s="49">
        <f t="shared" si="71"/>
        <v>27</v>
      </c>
      <c r="T43" s="49" t="str">
        <f t="shared" si="72"/>
        <v>F</v>
      </c>
      <c r="U43" s="52">
        <f t="shared" si="73"/>
        <v>6</v>
      </c>
      <c r="V43" s="52">
        <f t="shared" si="74"/>
        <v>7</v>
      </c>
      <c r="W43" s="55">
        <f t="shared" si="75"/>
        <v>9</v>
      </c>
      <c r="X43" s="52">
        <f t="shared" si="76"/>
        <v>22</v>
      </c>
      <c r="Y43" s="52" t="str">
        <f t="shared" si="77"/>
        <v>F</v>
      </c>
      <c r="Z43" s="49">
        <f t="shared" si="78"/>
        <v>7</v>
      </c>
      <c r="AA43" s="49">
        <f t="shared" si="79"/>
        <v>0</v>
      </c>
      <c r="AB43" s="49">
        <f t="shared" si="54"/>
        <v>15</v>
      </c>
      <c r="AC43" s="49">
        <f t="shared" si="80"/>
        <v>22</v>
      </c>
      <c r="AD43" s="49" t="str">
        <f t="shared" si="81"/>
        <v>F</v>
      </c>
      <c r="AE43" s="52">
        <f t="shared" si="82"/>
        <v>8</v>
      </c>
      <c r="AF43" s="52">
        <f t="shared" si="83"/>
        <v>8</v>
      </c>
      <c r="AG43" s="52">
        <f t="shared" si="55"/>
        <v>14</v>
      </c>
      <c r="AH43" s="52">
        <f t="shared" si="56"/>
        <v>30</v>
      </c>
      <c r="AI43" s="52" t="str">
        <f t="shared" si="57"/>
        <v>F</v>
      </c>
      <c r="AJ43" s="52">
        <f t="shared" si="50"/>
        <v>6</v>
      </c>
      <c r="AK43" s="68" t="str">
        <f t="shared" si="84"/>
        <v>F</v>
      </c>
      <c r="AL43" s="68" t="str">
        <f t="shared" si="85"/>
        <v>F</v>
      </c>
      <c r="AM43" s="68"/>
      <c r="AN43" s="68" t="str">
        <f t="shared" si="51"/>
        <v>F</v>
      </c>
      <c r="AO43" s="69" t="str">
        <f t="shared" si="32"/>
        <v>Fail</v>
      </c>
      <c r="AP43" s="83" t="str">
        <f t="shared" si="86"/>
        <v>গণিত</v>
      </c>
      <c r="AQ43" s="9">
        <f t="shared" si="87"/>
        <v>2</v>
      </c>
      <c r="AR43" s="9">
        <f t="shared" si="88"/>
        <v>36</v>
      </c>
      <c r="AS43" s="50" t="str">
        <f t="shared" si="89"/>
        <v>0</v>
      </c>
      <c r="AT43" s="50" t="str">
        <f t="shared" si="90"/>
        <v>0</v>
      </c>
      <c r="AU43" s="50" t="str">
        <f t="shared" si="91"/>
        <v>F</v>
      </c>
      <c r="AV43" s="87" t="str">
        <f t="shared" si="92"/>
        <v>F</v>
      </c>
      <c r="AW43" s="88" t="str">
        <f t="shared" si="93"/>
        <v>F</v>
      </c>
      <c r="AX43" s="95" t="str">
        <f t="shared" si="94"/>
        <v>F</v>
      </c>
      <c r="AY43" s="49" t="str">
        <f t="shared" si="95"/>
        <v>F</v>
      </c>
      <c r="AZ43" s="87"/>
      <c r="BA43" s="87"/>
      <c r="BB43" s="87">
        <f t="shared" si="52"/>
        <v>6</v>
      </c>
      <c r="BC43" s="87">
        <f t="shared" si="53"/>
        <v>6</v>
      </c>
      <c r="BD43" s="50" t="str">
        <f t="shared" si="96"/>
        <v>Abs.</v>
      </c>
    </row>
    <row r="44" spans="1:56">
      <c r="A44" s="49">
        <f>IF(D$4="বিজ্ঞান",Science!A40,(IF(D$4="মানবিক",Humanities!A40,(IF(D$4="ব্যাবসায় শিক্ষা",B.Studies!AK40)))))</f>
        <v>37</v>
      </c>
      <c r="B44" s="50"/>
      <c r="C44" s="51">
        <f>IFERROR(IF(AN44="","",RANK(AN44,AN$8:AN$172,0)+COUNTIF(AN$8:AN44,AN44)-1),"")</f>
        <v>3</v>
      </c>
      <c r="D44" s="52">
        <f t="shared" si="58"/>
        <v>17</v>
      </c>
      <c r="E44" s="52">
        <f t="shared" si="59"/>
        <v>65</v>
      </c>
      <c r="F44" s="52">
        <f t="shared" si="60"/>
        <v>82</v>
      </c>
      <c r="G44" s="52">
        <f t="shared" si="46"/>
        <v>5</v>
      </c>
      <c r="H44" s="49">
        <f t="shared" si="61"/>
        <v>77</v>
      </c>
      <c r="I44" s="49">
        <f t="shared" si="62"/>
        <v>77</v>
      </c>
      <c r="J44" s="49">
        <f t="shared" si="47"/>
        <v>4</v>
      </c>
      <c r="K44" s="52">
        <f t="shared" si="63"/>
        <v>23</v>
      </c>
      <c r="L44" s="52">
        <f t="shared" si="64"/>
        <v>40</v>
      </c>
      <c r="M44" s="52">
        <f t="shared" si="65"/>
        <v>21</v>
      </c>
      <c r="N44" s="52">
        <f t="shared" si="66"/>
        <v>84</v>
      </c>
      <c r="O44" s="52">
        <f t="shared" si="67"/>
        <v>5</v>
      </c>
      <c r="P44" s="49">
        <f t="shared" si="68"/>
        <v>17</v>
      </c>
      <c r="Q44" s="49">
        <f t="shared" si="69"/>
        <v>35</v>
      </c>
      <c r="R44" s="49">
        <f t="shared" si="70"/>
        <v>22</v>
      </c>
      <c r="S44" s="49">
        <f t="shared" si="71"/>
        <v>74</v>
      </c>
      <c r="T44" s="49">
        <f t="shared" si="72"/>
        <v>4</v>
      </c>
      <c r="U44" s="52">
        <f t="shared" si="73"/>
        <v>15</v>
      </c>
      <c r="V44" s="52">
        <f t="shared" si="74"/>
        <v>29</v>
      </c>
      <c r="W44" s="52">
        <f t="shared" si="75"/>
        <v>22</v>
      </c>
      <c r="X44" s="52">
        <f t="shared" si="76"/>
        <v>66</v>
      </c>
      <c r="Y44" s="52">
        <f t="shared" si="77"/>
        <v>3.5</v>
      </c>
      <c r="Z44" s="49">
        <f t="shared" si="78"/>
        <v>16</v>
      </c>
      <c r="AA44" s="49">
        <f t="shared" si="79"/>
        <v>27</v>
      </c>
      <c r="AB44" s="49">
        <f t="shared" si="54"/>
        <v>19</v>
      </c>
      <c r="AC44" s="49">
        <f t="shared" si="80"/>
        <v>62</v>
      </c>
      <c r="AD44" s="49">
        <f t="shared" si="81"/>
        <v>3.5</v>
      </c>
      <c r="AE44" s="52">
        <f t="shared" si="82"/>
        <v>20</v>
      </c>
      <c r="AF44" s="52">
        <f t="shared" si="83"/>
        <v>43</v>
      </c>
      <c r="AG44" s="52">
        <f t="shared" si="55"/>
        <v>20</v>
      </c>
      <c r="AH44" s="52">
        <f t="shared" si="56"/>
        <v>83</v>
      </c>
      <c r="AI44" s="52">
        <f t="shared" si="57"/>
        <v>5</v>
      </c>
      <c r="AJ44" s="52">
        <f t="shared" si="50"/>
        <v>0</v>
      </c>
      <c r="AK44" s="68">
        <f t="shared" si="84"/>
        <v>26.5</v>
      </c>
      <c r="AL44" s="68">
        <f t="shared" si="85"/>
        <v>26.5</v>
      </c>
      <c r="AM44" s="68"/>
      <c r="AN44" s="68">
        <f t="shared" si="51"/>
        <v>4.666666666666667</v>
      </c>
      <c r="AO44" s="69" t="str">
        <f t="shared" si="32"/>
        <v>Pass</v>
      </c>
      <c r="AP44" s="83" t="str">
        <f t="shared" si="86"/>
        <v>গণিত</v>
      </c>
      <c r="AQ44" s="9">
        <f t="shared" si="87"/>
        <v>2</v>
      </c>
      <c r="AR44" s="9">
        <f t="shared" si="88"/>
        <v>37</v>
      </c>
      <c r="AS44" s="50">
        <f t="shared" si="89"/>
        <v>1.5</v>
      </c>
      <c r="AT44" s="50">
        <f t="shared" si="90"/>
        <v>1.5</v>
      </c>
      <c r="AU44" s="50">
        <f t="shared" si="91"/>
        <v>4.666666666666667</v>
      </c>
      <c r="AV44" s="87">
        <f t="shared" si="92"/>
        <v>4.666666666666667</v>
      </c>
      <c r="AW44" s="88">
        <f t="shared" si="93"/>
        <v>4.666666666666667</v>
      </c>
      <c r="AX44" s="95">
        <f t="shared" si="94"/>
        <v>4.666666666666667</v>
      </c>
      <c r="AY44" s="49">
        <f t="shared" si="95"/>
        <v>528</v>
      </c>
      <c r="AZ44" s="87"/>
      <c r="BA44" s="87"/>
      <c r="BB44" s="87">
        <f t="shared" si="52"/>
        <v>0</v>
      </c>
      <c r="BC44" s="87" t="str">
        <f t="shared" si="53"/>
        <v>Pass</v>
      </c>
      <c r="BD44" s="50" t="str">
        <f t="shared" si="96"/>
        <v>Abs.</v>
      </c>
    </row>
    <row r="45" spans="1:56">
      <c r="A45" s="49">
        <f>IF(D$4="বিজ্ঞান",Science!A41,(IF(D$4="মানবিক",Humanities!A41,(IF(D$4="ব্যাবসায় শিক্ষা",B.Studies!AK41)))))</f>
        <v>38</v>
      </c>
      <c r="B45" s="50"/>
      <c r="C45" s="51" t="str">
        <f>IFERROR(IF(AN45="","",RANK(AN45,AN$8:AN$172,0)+COUNTIF(AN$8:AN45,AN45)-1),"")</f>
        <v/>
      </c>
      <c r="D45" s="52">
        <f t="shared" si="58"/>
        <v>11</v>
      </c>
      <c r="E45" s="52">
        <f t="shared" si="59"/>
        <v>53</v>
      </c>
      <c r="F45" s="52">
        <f t="shared" si="60"/>
        <v>64</v>
      </c>
      <c r="G45" s="52">
        <f t="shared" si="46"/>
        <v>3.5</v>
      </c>
      <c r="H45" s="49">
        <f t="shared" si="61"/>
        <v>28</v>
      </c>
      <c r="I45" s="49">
        <f t="shared" si="62"/>
        <v>28</v>
      </c>
      <c r="J45" s="49" t="str">
        <f t="shared" si="47"/>
        <v>F</v>
      </c>
      <c r="K45" s="52">
        <f t="shared" si="63"/>
        <v>6</v>
      </c>
      <c r="L45" s="52">
        <f t="shared" si="64"/>
        <v>23</v>
      </c>
      <c r="M45" s="52">
        <f t="shared" si="65"/>
        <v>20</v>
      </c>
      <c r="N45" s="52">
        <f t="shared" si="66"/>
        <v>49</v>
      </c>
      <c r="O45" s="52" t="str">
        <f t="shared" si="67"/>
        <v>F</v>
      </c>
      <c r="P45" s="49">
        <f t="shared" si="68"/>
        <v>8</v>
      </c>
      <c r="Q45" s="49">
        <f t="shared" si="69"/>
        <v>7</v>
      </c>
      <c r="R45" s="49">
        <f t="shared" si="70"/>
        <v>20</v>
      </c>
      <c r="S45" s="49">
        <f t="shared" si="71"/>
        <v>35</v>
      </c>
      <c r="T45" s="49" t="str">
        <f t="shared" si="72"/>
        <v>F</v>
      </c>
      <c r="U45" s="52">
        <f t="shared" si="73"/>
        <v>9</v>
      </c>
      <c r="V45" s="52">
        <f t="shared" si="74"/>
        <v>8</v>
      </c>
      <c r="W45" s="52">
        <f t="shared" si="75"/>
        <v>12</v>
      </c>
      <c r="X45" s="52">
        <f t="shared" si="76"/>
        <v>29</v>
      </c>
      <c r="Y45" s="52" t="str">
        <f t="shared" si="77"/>
        <v>F</v>
      </c>
      <c r="Z45" s="49">
        <f t="shared" si="78"/>
        <v>8</v>
      </c>
      <c r="AA45" s="49">
        <f t="shared" si="79"/>
        <v>2</v>
      </c>
      <c r="AB45" s="49">
        <f t="shared" si="54"/>
        <v>15</v>
      </c>
      <c r="AC45" s="49">
        <f t="shared" si="80"/>
        <v>25</v>
      </c>
      <c r="AD45" s="49" t="str">
        <f t="shared" si="81"/>
        <v>F</v>
      </c>
      <c r="AE45" s="52">
        <f t="shared" si="82"/>
        <v>10</v>
      </c>
      <c r="AF45" s="52">
        <f t="shared" si="83"/>
        <v>17</v>
      </c>
      <c r="AG45" s="52">
        <f t="shared" si="55"/>
        <v>14</v>
      </c>
      <c r="AH45" s="52">
        <f t="shared" si="56"/>
        <v>41</v>
      </c>
      <c r="AI45" s="52">
        <f t="shared" si="57"/>
        <v>2</v>
      </c>
      <c r="AJ45" s="52">
        <f t="shared" si="50"/>
        <v>5</v>
      </c>
      <c r="AK45" s="68" t="str">
        <f t="shared" si="84"/>
        <v>F</v>
      </c>
      <c r="AL45" s="68" t="str">
        <f t="shared" si="85"/>
        <v>F</v>
      </c>
      <c r="AM45" s="68"/>
      <c r="AN45" s="68" t="str">
        <f t="shared" si="51"/>
        <v>F</v>
      </c>
      <c r="AO45" s="69" t="str">
        <f t="shared" si="32"/>
        <v>Fail</v>
      </c>
      <c r="AP45" s="83" t="str">
        <f t="shared" si="86"/>
        <v>গণিত</v>
      </c>
      <c r="AQ45" s="9">
        <f t="shared" si="87"/>
        <v>2</v>
      </c>
      <c r="AR45" s="9">
        <f t="shared" si="88"/>
        <v>38</v>
      </c>
      <c r="AS45" s="50" t="str">
        <f t="shared" si="89"/>
        <v>0</v>
      </c>
      <c r="AT45" s="50" t="str">
        <f t="shared" si="90"/>
        <v>0</v>
      </c>
      <c r="AU45" s="50" t="str">
        <f t="shared" si="91"/>
        <v>F</v>
      </c>
      <c r="AV45" s="87" t="str">
        <f t="shared" si="92"/>
        <v>F</v>
      </c>
      <c r="AW45" s="88" t="str">
        <f t="shared" si="93"/>
        <v>F</v>
      </c>
      <c r="AX45" s="95" t="str">
        <f t="shared" si="94"/>
        <v>F</v>
      </c>
      <c r="AY45" s="49" t="str">
        <f t="shared" si="95"/>
        <v>F</v>
      </c>
      <c r="AZ45" s="87"/>
      <c r="BA45" s="87"/>
      <c r="BB45" s="87">
        <f t="shared" si="52"/>
        <v>5</v>
      </c>
      <c r="BC45" s="87">
        <f t="shared" si="53"/>
        <v>5</v>
      </c>
      <c r="BD45" s="50" t="str">
        <f t="shared" si="96"/>
        <v>Abs.</v>
      </c>
    </row>
    <row r="46" spans="1:56">
      <c r="A46" s="49">
        <f>IF(D$4="বিজ্ঞান",Science!A42,(IF(D$4="মানবিক",Humanities!A42,(IF(D$4="ব্যাবসায় শিক্ষা",B.Studies!AK42)))))</f>
        <v>39</v>
      </c>
      <c r="B46" s="50"/>
      <c r="C46" s="51">
        <f>IFERROR(IF(AN46="","",RANK(AN46,AN$8:AN$172,0)+COUNTIF(AN$8:AN46,AN46)-1),"")</f>
        <v>7</v>
      </c>
      <c r="D46" s="52">
        <f t="shared" si="58"/>
        <v>16</v>
      </c>
      <c r="E46" s="52">
        <f t="shared" si="59"/>
        <v>61</v>
      </c>
      <c r="F46" s="52">
        <f t="shared" si="60"/>
        <v>77</v>
      </c>
      <c r="G46" s="52">
        <f t="shared" si="46"/>
        <v>4</v>
      </c>
      <c r="H46" s="49">
        <f t="shared" si="61"/>
        <v>80</v>
      </c>
      <c r="I46" s="49">
        <f t="shared" si="62"/>
        <v>80</v>
      </c>
      <c r="J46" s="49">
        <f t="shared" si="47"/>
        <v>5</v>
      </c>
      <c r="K46" s="52">
        <f t="shared" si="63"/>
        <v>12</v>
      </c>
      <c r="L46" s="52">
        <f t="shared" si="64"/>
        <v>38</v>
      </c>
      <c r="M46" s="52">
        <f t="shared" si="65"/>
        <v>20</v>
      </c>
      <c r="N46" s="52">
        <f t="shared" si="66"/>
        <v>70</v>
      </c>
      <c r="O46" s="52">
        <f t="shared" si="67"/>
        <v>4</v>
      </c>
      <c r="P46" s="49">
        <f t="shared" si="68"/>
        <v>11</v>
      </c>
      <c r="Q46" s="49">
        <f t="shared" si="69"/>
        <v>21</v>
      </c>
      <c r="R46" s="49">
        <f t="shared" si="70"/>
        <v>20</v>
      </c>
      <c r="S46" s="49">
        <f t="shared" si="71"/>
        <v>52</v>
      </c>
      <c r="T46" s="49">
        <f t="shared" si="72"/>
        <v>3</v>
      </c>
      <c r="U46" s="52">
        <f t="shared" si="73"/>
        <v>14</v>
      </c>
      <c r="V46" s="52">
        <f t="shared" si="74"/>
        <v>20</v>
      </c>
      <c r="W46" s="52">
        <f t="shared" si="75"/>
        <v>21</v>
      </c>
      <c r="X46" s="52">
        <f t="shared" si="76"/>
        <v>55</v>
      </c>
      <c r="Y46" s="52">
        <f t="shared" si="77"/>
        <v>3</v>
      </c>
      <c r="Z46" s="49">
        <f t="shared" si="78"/>
        <v>16</v>
      </c>
      <c r="AA46" s="49">
        <f t="shared" si="79"/>
        <v>30</v>
      </c>
      <c r="AB46" s="49">
        <f t="shared" si="54"/>
        <v>20</v>
      </c>
      <c r="AC46" s="49">
        <f t="shared" si="80"/>
        <v>66</v>
      </c>
      <c r="AD46" s="49">
        <f t="shared" si="81"/>
        <v>3.5</v>
      </c>
      <c r="AE46" s="52">
        <f t="shared" si="82"/>
        <v>10</v>
      </c>
      <c r="AF46" s="52">
        <f t="shared" si="83"/>
        <v>25</v>
      </c>
      <c r="AG46" s="52">
        <f t="shared" si="55"/>
        <v>18</v>
      </c>
      <c r="AH46" s="52">
        <f t="shared" si="56"/>
        <v>53</v>
      </c>
      <c r="AI46" s="52">
        <f t="shared" si="57"/>
        <v>3</v>
      </c>
      <c r="AJ46" s="52">
        <f t="shared" si="50"/>
        <v>0</v>
      </c>
      <c r="AK46" s="68">
        <f t="shared" si="84"/>
        <v>22.5</v>
      </c>
      <c r="AL46" s="68">
        <f t="shared" si="85"/>
        <v>22</v>
      </c>
      <c r="AM46" s="68"/>
      <c r="AN46" s="68">
        <f t="shared" si="51"/>
        <v>3.9166666666666665</v>
      </c>
      <c r="AO46" s="69" t="str">
        <f t="shared" si="32"/>
        <v>Pass</v>
      </c>
      <c r="AP46" s="83" t="str">
        <f t="shared" si="86"/>
        <v>গণিত</v>
      </c>
      <c r="AQ46" s="9">
        <f t="shared" si="87"/>
        <v>2</v>
      </c>
      <c r="AR46" s="9">
        <f t="shared" si="88"/>
        <v>39</v>
      </c>
      <c r="AS46" s="50">
        <f t="shared" si="89"/>
        <v>1</v>
      </c>
      <c r="AT46" s="50">
        <f t="shared" si="90"/>
        <v>1.5</v>
      </c>
      <c r="AU46" s="50">
        <f t="shared" si="91"/>
        <v>3.9166666666666665</v>
      </c>
      <c r="AV46" s="87">
        <f t="shared" si="92"/>
        <v>3.9166666666666665</v>
      </c>
      <c r="AW46" s="88">
        <f t="shared" si="93"/>
        <v>3.9166666666666665</v>
      </c>
      <c r="AX46" s="95">
        <f t="shared" si="94"/>
        <v>3.9166666666666665</v>
      </c>
      <c r="AY46" s="49">
        <f t="shared" si="95"/>
        <v>453</v>
      </c>
      <c r="AZ46" s="87"/>
      <c r="BA46" s="87"/>
      <c r="BB46" s="87">
        <f t="shared" si="52"/>
        <v>0</v>
      </c>
      <c r="BC46" s="87" t="str">
        <f t="shared" si="53"/>
        <v>Pass</v>
      </c>
      <c r="BD46" s="50" t="str">
        <f t="shared" si="96"/>
        <v>Abs.</v>
      </c>
    </row>
    <row r="47" spans="1:56">
      <c r="A47" s="49">
        <f>IF(D$4="বিজ্ঞান",Science!A43,(IF(D$4="মানবিক",Humanities!A43,(IF(D$4="ব্যাবসায় শিক্ষা",B.Studies!AK43)))))</f>
        <v>40</v>
      </c>
      <c r="B47" s="50"/>
      <c r="C47" s="51" t="str">
        <f>IFERROR(IF(AN47="","",RANK(AN47,AN$8:AN$172,0)+COUNTIF(AN$8:AN47,AN47)-1),"")</f>
        <v/>
      </c>
      <c r="D47" s="52">
        <f t="shared" si="58"/>
        <v>14</v>
      </c>
      <c r="E47" s="52">
        <f t="shared" si="59"/>
        <v>61</v>
      </c>
      <c r="F47" s="52">
        <f t="shared" si="60"/>
        <v>75</v>
      </c>
      <c r="G47" s="52">
        <f t="shared" si="46"/>
        <v>4</v>
      </c>
      <c r="H47" s="49">
        <f t="shared" si="61"/>
        <v>68</v>
      </c>
      <c r="I47" s="49">
        <f t="shared" si="62"/>
        <v>68</v>
      </c>
      <c r="J47" s="49">
        <f t="shared" si="47"/>
        <v>3.5</v>
      </c>
      <c r="K47" s="52">
        <f t="shared" si="63"/>
        <v>10</v>
      </c>
      <c r="L47" s="52">
        <f t="shared" si="64"/>
        <v>25</v>
      </c>
      <c r="M47" s="52">
        <f t="shared" si="65"/>
        <v>23</v>
      </c>
      <c r="N47" s="52">
        <f t="shared" si="66"/>
        <v>58</v>
      </c>
      <c r="O47" s="52">
        <f t="shared" si="67"/>
        <v>3</v>
      </c>
      <c r="P47" s="49">
        <f t="shared" si="68"/>
        <v>8</v>
      </c>
      <c r="Q47" s="49">
        <f t="shared" si="69"/>
        <v>22</v>
      </c>
      <c r="R47" s="49">
        <f t="shared" si="70"/>
        <v>17</v>
      </c>
      <c r="S47" s="49">
        <f t="shared" si="71"/>
        <v>47</v>
      </c>
      <c r="T47" s="49">
        <f t="shared" si="72"/>
        <v>2</v>
      </c>
      <c r="U47" s="52">
        <f t="shared" si="73"/>
        <v>14</v>
      </c>
      <c r="V47" s="52">
        <f t="shared" si="74"/>
        <v>11</v>
      </c>
      <c r="W47" s="52">
        <f t="shared" si="75"/>
        <v>15</v>
      </c>
      <c r="X47" s="52">
        <f t="shared" si="76"/>
        <v>40</v>
      </c>
      <c r="Y47" s="52" t="str">
        <f t="shared" si="77"/>
        <v>F</v>
      </c>
      <c r="Z47" s="49">
        <f t="shared" si="78"/>
        <v>10</v>
      </c>
      <c r="AA47" s="49">
        <f t="shared" si="79"/>
        <v>4</v>
      </c>
      <c r="AB47" s="49">
        <f t="shared" si="54"/>
        <v>15</v>
      </c>
      <c r="AC47" s="49">
        <f t="shared" si="80"/>
        <v>29</v>
      </c>
      <c r="AD47" s="49" t="str">
        <f t="shared" si="81"/>
        <v>F</v>
      </c>
      <c r="AE47" s="52">
        <f t="shared" si="82"/>
        <v>10</v>
      </c>
      <c r="AF47" s="52">
        <f t="shared" si="83"/>
        <v>19</v>
      </c>
      <c r="AG47" s="52">
        <f t="shared" si="55"/>
        <v>14</v>
      </c>
      <c r="AH47" s="52">
        <f t="shared" si="56"/>
        <v>43</v>
      </c>
      <c r="AI47" s="52">
        <f t="shared" si="57"/>
        <v>2</v>
      </c>
      <c r="AJ47" s="52">
        <f t="shared" si="50"/>
        <v>2</v>
      </c>
      <c r="AK47" s="68" t="str">
        <f t="shared" si="84"/>
        <v>F</v>
      </c>
      <c r="AL47" s="68" t="str">
        <f t="shared" si="85"/>
        <v>F</v>
      </c>
      <c r="AM47" s="68"/>
      <c r="AN47" s="68" t="str">
        <f t="shared" si="51"/>
        <v>F</v>
      </c>
      <c r="AO47" s="69" t="str">
        <f t="shared" si="32"/>
        <v>Fail</v>
      </c>
      <c r="AP47" s="83" t="str">
        <f t="shared" si="86"/>
        <v>গণিত</v>
      </c>
      <c r="AQ47" s="9">
        <f t="shared" si="87"/>
        <v>2</v>
      </c>
      <c r="AR47" s="9">
        <f t="shared" si="88"/>
        <v>40</v>
      </c>
      <c r="AS47" s="50" t="str">
        <f t="shared" si="89"/>
        <v>0</v>
      </c>
      <c r="AT47" s="50" t="str">
        <f t="shared" si="90"/>
        <v>0</v>
      </c>
      <c r="AU47" s="50" t="str">
        <f t="shared" si="91"/>
        <v>F</v>
      </c>
      <c r="AV47" s="87" t="str">
        <f t="shared" si="92"/>
        <v>F</v>
      </c>
      <c r="AW47" s="88" t="str">
        <f t="shared" si="93"/>
        <v>F</v>
      </c>
      <c r="AX47" s="95" t="str">
        <f t="shared" si="94"/>
        <v>F</v>
      </c>
      <c r="AY47" s="49" t="str">
        <f t="shared" si="95"/>
        <v>F</v>
      </c>
      <c r="AZ47" s="87"/>
      <c r="BA47" s="87"/>
      <c r="BB47" s="87">
        <f t="shared" si="52"/>
        <v>2</v>
      </c>
      <c r="BC47" s="87">
        <f t="shared" si="53"/>
        <v>2</v>
      </c>
      <c r="BD47" s="50" t="str">
        <f t="shared" si="96"/>
        <v>Abs.</v>
      </c>
    </row>
    <row r="48" spans="1:56">
      <c r="A48" s="49">
        <f>IF(D$4="বিজ্ঞান",Science!A44,(IF(D$4="মানবিক",Humanities!A44,(IF(D$4="ব্যাবসায় শিক্ষা",B.Studies!AK44)))))</f>
        <v>41</v>
      </c>
      <c r="B48" s="50"/>
      <c r="C48" s="51" t="str">
        <f>IFERROR(IF(AN48="","",RANK(AN48,AN$8:AN$172,0)+COUNTIF(AN$8:AN48,AN48)-1),"")</f>
        <v/>
      </c>
      <c r="D48" s="52">
        <f t="shared" si="58"/>
        <v>12</v>
      </c>
      <c r="E48" s="52">
        <f t="shared" si="59"/>
        <v>40</v>
      </c>
      <c r="F48" s="52">
        <f t="shared" si="60"/>
        <v>52</v>
      </c>
      <c r="G48" s="52">
        <f t="shared" si="46"/>
        <v>3</v>
      </c>
      <c r="H48" s="49">
        <f t="shared" si="61"/>
        <v>33</v>
      </c>
      <c r="I48" s="49">
        <f t="shared" si="62"/>
        <v>33</v>
      </c>
      <c r="J48" s="49">
        <f t="shared" si="47"/>
        <v>1</v>
      </c>
      <c r="K48" s="52">
        <f t="shared" si="63"/>
        <v>8</v>
      </c>
      <c r="L48" s="52">
        <f t="shared" si="64"/>
        <v>11</v>
      </c>
      <c r="M48" s="52">
        <f t="shared" si="65"/>
        <v>22</v>
      </c>
      <c r="N48" s="52">
        <f t="shared" si="66"/>
        <v>41</v>
      </c>
      <c r="O48" s="52" t="str">
        <f t="shared" si="67"/>
        <v>F</v>
      </c>
      <c r="P48" s="49">
        <f t="shared" si="68"/>
        <v>9</v>
      </c>
      <c r="Q48" s="49">
        <f t="shared" si="69"/>
        <v>8</v>
      </c>
      <c r="R48" s="49">
        <f t="shared" si="70"/>
        <v>17</v>
      </c>
      <c r="S48" s="49">
        <f t="shared" si="71"/>
        <v>34</v>
      </c>
      <c r="T48" s="49" t="str">
        <f t="shared" si="72"/>
        <v>F</v>
      </c>
      <c r="U48" s="52">
        <f t="shared" si="73"/>
        <v>13</v>
      </c>
      <c r="V48" s="52">
        <f t="shared" si="74"/>
        <v>6</v>
      </c>
      <c r="W48" s="52">
        <f t="shared" si="75"/>
        <v>12</v>
      </c>
      <c r="X48" s="52">
        <f t="shared" si="76"/>
        <v>31</v>
      </c>
      <c r="Y48" s="52" t="str">
        <f t="shared" si="77"/>
        <v>F</v>
      </c>
      <c r="Z48" s="49">
        <f t="shared" si="78"/>
        <v>5</v>
      </c>
      <c r="AA48" s="49">
        <f t="shared" si="79"/>
        <v>2</v>
      </c>
      <c r="AB48" s="49">
        <f t="shared" si="54"/>
        <v>15</v>
      </c>
      <c r="AC48" s="49">
        <f t="shared" si="80"/>
        <v>22</v>
      </c>
      <c r="AD48" s="49" t="str">
        <f t="shared" si="81"/>
        <v>F</v>
      </c>
      <c r="AE48" s="52">
        <f t="shared" si="82"/>
        <v>7</v>
      </c>
      <c r="AF48" s="52">
        <f t="shared" si="83"/>
        <v>9</v>
      </c>
      <c r="AG48" s="52">
        <f t="shared" si="55"/>
        <v>14</v>
      </c>
      <c r="AH48" s="52">
        <f t="shared" si="56"/>
        <v>30</v>
      </c>
      <c r="AI48" s="52" t="str">
        <f t="shared" si="57"/>
        <v>F</v>
      </c>
      <c r="AJ48" s="52">
        <f t="shared" si="50"/>
        <v>5</v>
      </c>
      <c r="AK48" s="68" t="str">
        <f t="shared" si="84"/>
        <v>F</v>
      </c>
      <c r="AL48" s="68" t="str">
        <f t="shared" si="85"/>
        <v>F</v>
      </c>
      <c r="AM48" s="68"/>
      <c r="AN48" s="68" t="str">
        <f t="shared" si="51"/>
        <v>F</v>
      </c>
      <c r="AO48" s="69" t="str">
        <f t="shared" si="32"/>
        <v>Fail</v>
      </c>
      <c r="AP48" s="83" t="str">
        <f t="shared" si="86"/>
        <v>গণিত</v>
      </c>
      <c r="AQ48" s="9">
        <f t="shared" si="87"/>
        <v>2</v>
      </c>
      <c r="AR48" s="9">
        <f t="shared" si="88"/>
        <v>41</v>
      </c>
      <c r="AS48" s="50" t="str">
        <f t="shared" si="89"/>
        <v>0</v>
      </c>
      <c r="AT48" s="50" t="str">
        <f t="shared" si="90"/>
        <v>0</v>
      </c>
      <c r="AU48" s="50" t="str">
        <f t="shared" si="91"/>
        <v>F</v>
      </c>
      <c r="AV48" s="87" t="str">
        <f t="shared" si="92"/>
        <v>F</v>
      </c>
      <c r="AW48" s="88" t="str">
        <f t="shared" si="93"/>
        <v>F</v>
      </c>
      <c r="AX48" s="95" t="str">
        <f t="shared" si="94"/>
        <v>F</v>
      </c>
      <c r="AY48" s="49" t="str">
        <f t="shared" si="95"/>
        <v>F</v>
      </c>
      <c r="AZ48" s="87"/>
      <c r="BA48" s="87"/>
      <c r="BB48" s="87">
        <f t="shared" si="52"/>
        <v>5</v>
      </c>
      <c r="BC48" s="87">
        <f t="shared" si="53"/>
        <v>5</v>
      </c>
      <c r="BD48" s="50" t="str">
        <f t="shared" si="96"/>
        <v>Abs.</v>
      </c>
    </row>
    <row r="49" spans="1:56">
      <c r="A49" s="49">
        <f>IF(D$4="বিজ্ঞান",Science!A45,(IF(D$4="মানবিক",Humanities!A45,(IF(D$4="ব্যাবসায় শিক্ষা",B.Studies!AK45)))))</f>
        <v>42</v>
      </c>
      <c r="B49" s="50"/>
      <c r="C49" s="51" t="str">
        <f>IFERROR(IF(AN49="","",RANK(AN49,AN$8:AN$172,0)+COUNTIF(AN$8:AN49,AN49)-1),"")</f>
        <v/>
      </c>
      <c r="D49" s="52">
        <f t="shared" si="58"/>
        <v>13</v>
      </c>
      <c r="E49" s="52">
        <f t="shared" si="59"/>
        <v>45</v>
      </c>
      <c r="F49" s="52">
        <f t="shared" si="60"/>
        <v>58</v>
      </c>
      <c r="G49" s="52">
        <f t="shared" si="46"/>
        <v>3</v>
      </c>
      <c r="H49" s="49">
        <f t="shared" si="61"/>
        <v>44</v>
      </c>
      <c r="I49" s="49">
        <f t="shared" si="62"/>
        <v>44</v>
      </c>
      <c r="J49" s="49">
        <f t="shared" si="47"/>
        <v>2</v>
      </c>
      <c r="K49" s="52">
        <f t="shared" si="63"/>
        <v>9</v>
      </c>
      <c r="L49" s="52">
        <f t="shared" si="64"/>
        <v>14</v>
      </c>
      <c r="M49" s="52">
        <f t="shared" si="65"/>
        <v>21</v>
      </c>
      <c r="N49" s="52">
        <f t="shared" si="66"/>
        <v>44</v>
      </c>
      <c r="O49" s="52" t="str">
        <f t="shared" si="67"/>
        <v>F</v>
      </c>
      <c r="P49" s="49">
        <f t="shared" si="68"/>
        <v>8</v>
      </c>
      <c r="Q49" s="49">
        <f t="shared" si="69"/>
        <v>4</v>
      </c>
      <c r="R49" s="49">
        <f t="shared" si="70"/>
        <v>16</v>
      </c>
      <c r="S49" s="49">
        <f t="shared" si="71"/>
        <v>28</v>
      </c>
      <c r="T49" s="49" t="str">
        <f t="shared" si="72"/>
        <v>F</v>
      </c>
      <c r="U49" s="52">
        <f t="shared" si="73"/>
        <v>11</v>
      </c>
      <c r="V49" s="52">
        <f t="shared" si="74"/>
        <v>7</v>
      </c>
      <c r="W49" s="55">
        <f t="shared" si="75"/>
        <v>10</v>
      </c>
      <c r="X49" s="52">
        <f t="shared" si="76"/>
        <v>28</v>
      </c>
      <c r="Y49" s="52" t="str">
        <f t="shared" si="77"/>
        <v>F</v>
      </c>
      <c r="Z49" s="49">
        <f t="shared" si="78"/>
        <v>8</v>
      </c>
      <c r="AA49" s="49">
        <f t="shared" si="79"/>
        <v>5</v>
      </c>
      <c r="AB49" s="49">
        <f t="shared" si="54"/>
        <v>15</v>
      </c>
      <c r="AC49" s="49">
        <f t="shared" si="80"/>
        <v>28</v>
      </c>
      <c r="AD49" s="49" t="str">
        <f t="shared" si="81"/>
        <v>F</v>
      </c>
      <c r="AE49" s="52">
        <f t="shared" si="82"/>
        <v>10</v>
      </c>
      <c r="AF49" s="52">
        <f t="shared" si="83"/>
        <v>23</v>
      </c>
      <c r="AG49" s="52">
        <f t="shared" si="55"/>
        <v>18</v>
      </c>
      <c r="AH49" s="52">
        <f t="shared" si="56"/>
        <v>51</v>
      </c>
      <c r="AI49" s="52">
        <f t="shared" si="57"/>
        <v>3</v>
      </c>
      <c r="AJ49" s="52">
        <f t="shared" si="50"/>
        <v>4</v>
      </c>
      <c r="AK49" s="68" t="str">
        <f t="shared" si="84"/>
        <v>F</v>
      </c>
      <c r="AL49" s="68" t="str">
        <f t="shared" si="85"/>
        <v>F</v>
      </c>
      <c r="AM49" s="68"/>
      <c r="AN49" s="68" t="str">
        <f t="shared" si="51"/>
        <v>F</v>
      </c>
      <c r="AO49" s="69" t="str">
        <f t="shared" si="32"/>
        <v>Fail</v>
      </c>
      <c r="AP49" s="83" t="str">
        <f t="shared" si="86"/>
        <v>জীববিজ্ঞান</v>
      </c>
      <c r="AQ49" s="9">
        <f t="shared" si="87"/>
        <v>1</v>
      </c>
      <c r="AR49" s="9">
        <f t="shared" si="88"/>
        <v>42</v>
      </c>
      <c r="AS49" s="50" t="str">
        <f t="shared" si="89"/>
        <v>0</v>
      </c>
      <c r="AT49" s="50" t="str">
        <f t="shared" si="90"/>
        <v>0</v>
      </c>
      <c r="AU49" s="50" t="str">
        <f t="shared" si="91"/>
        <v>F</v>
      </c>
      <c r="AV49" s="87" t="str">
        <f t="shared" si="92"/>
        <v>F</v>
      </c>
      <c r="AW49" s="88" t="str">
        <f t="shared" si="93"/>
        <v>F</v>
      </c>
      <c r="AX49" s="95" t="str">
        <f t="shared" si="94"/>
        <v>F</v>
      </c>
      <c r="AY49" s="49" t="str">
        <f t="shared" si="95"/>
        <v>F</v>
      </c>
      <c r="AZ49" s="87"/>
      <c r="BA49" s="87"/>
      <c r="BB49" s="87">
        <f t="shared" si="52"/>
        <v>4</v>
      </c>
      <c r="BC49" s="87">
        <f t="shared" si="53"/>
        <v>4</v>
      </c>
      <c r="BD49" s="50" t="str">
        <f t="shared" si="96"/>
        <v>Abs.</v>
      </c>
    </row>
    <row r="50" spans="1:56">
      <c r="A50" s="49">
        <f>IF(D$4="বিজ্ঞান",Science!A46,(IF(D$4="মানবিক",Humanities!A46,(IF(D$4="ব্যাবসায় শিক্ষা",B.Studies!AK46)))))</f>
        <v>43</v>
      </c>
      <c r="B50" s="50"/>
      <c r="C50" s="51" t="str">
        <f>IFERROR(IF(AN50="","",RANK(AN50,AN$8:AN$172,0)+COUNTIF(AN$8:AN50,AN50)-1),"")</f>
        <v/>
      </c>
      <c r="D50" s="52">
        <f t="shared" si="58"/>
        <v>11</v>
      </c>
      <c r="E50" s="52">
        <f t="shared" si="59"/>
        <v>35</v>
      </c>
      <c r="F50" s="52">
        <f t="shared" si="60"/>
        <v>46</v>
      </c>
      <c r="G50" s="52">
        <f>IFERROR(IF(D$4="বিজ্ঞান",(VLOOKUP(A50,DSc,10,FALSE)),IF(D$4="মানবিক",(VLOOKUP(A50,DHU,10,FALSE)),(VLOOKUP(A50,DBS,10,FALSE)))),"")</f>
        <v>2</v>
      </c>
      <c r="H50" s="49">
        <f t="shared" si="61"/>
        <v>22</v>
      </c>
      <c r="I50" s="49">
        <f t="shared" si="62"/>
        <v>22</v>
      </c>
      <c r="J50" s="49" t="str">
        <f t="shared" si="47"/>
        <v>F</v>
      </c>
      <c r="K50" s="52">
        <f t="shared" si="63"/>
        <v>8</v>
      </c>
      <c r="L50" s="52">
        <f t="shared" si="64"/>
        <v>13</v>
      </c>
      <c r="M50" s="52">
        <f t="shared" si="65"/>
        <v>21</v>
      </c>
      <c r="N50" s="52">
        <f t="shared" si="66"/>
        <v>42</v>
      </c>
      <c r="O50" s="52" t="str">
        <f t="shared" si="67"/>
        <v>F</v>
      </c>
      <c r="P50" s="49">
        <f t="shared" si="68"/>
        <v>9</v>
      </c>
      <c r="Q50" s="49">
        <f t="shared" si="69"/>
        <v>4</v>
      </c>
      <c r="R50" s="49">
        <f t="shared" si="70"/>
        <v>16</v>
      </c>
      <c r="S50" s="49">
        <f t="shared" si="71"/>
        <v>29</v>
      </c>
      <c r="T50" s="49" t="str">
        <f t="shared" si="72"/>
        <v>F</v>
      </c>
      <c r="U50" s="52">
        <f t="shared" si="73"/>
        <v>11</v>
      </c>
      <c r="V50" s="52">
        <f t="shared" si="74"/>
        <v>9</v>
      </c>
      <c r="W50" s="52">
        <f t="shared" si="75"/>
        <v>10</v>
      </c>
      <c r="X50" s="52">
        <f t="shared" si="76"/>
        <v>30</v>
      </c>
      <c r="Y50" s="52" t="str">
        <f t="shared" si="77"/>
        <v>F</v>
      </c>
      <c r="Z50" s="49">
        <f t="shared" si="78"/>
        <v>13</v>
      </c>
      <c r="AA50" s="49">
        <f t="shared" si="79"/>
        <v>6</v>
      </c>
      <c r="AB50" s="49">
        <f t="shared" si="54"/>
        <v>15</v>
      </c>
      <c r="AC50" s="49">
        <f t="shared" si="80"/>
        <v>34</v>
      </c>
      <c r="AD50" s="49" t="str">
        <f t="shared" si="81"/>
        <v>F</v>
      </c>
      <c r="AE50" s="52">
        <f t="shared" si="82"/>
        <v>11</v>
      </c>
      <c r="AF50" s="52">
        <f t="shared" si="83"/>
        <v>17</v>
      </c>
      <c r="AG50" s="52">
        <f t="shared" si="55"/>
        <v>15</v>
      </c>
      <c r="AH50" s="52">
        <f t="shared" si="56"/>
        <v>43</v>
      </c>
      <c r="AI50" s="52">
        <f t="shared" si="57"/>
        <v>2</v>
      </c>
      <c r="AJ50" s="52">
        <f t="shared" si="50"/>
        <v>5</v>
      </c>
      <c r="AK50" s="68" t="str">
        <f t="shared" si="84"/>
        <v>F</v>
      </c>
      <c r="AL50" s="68" t="str">
        <f t="shared" si="85"/>
        <v>F</v>
      </c>
      <c r="AM50" s="68"/>
      <c r="AN50" s="68" t="str">
        <f t="shared" si="51"/>
        <v>F</v>
      </c>
      <c r="AO50" s="69" t="str">
        <f t="shared" si="32"/>
        <v>Fail</v>
      </c>
      <c r="AP50" s="83" t="str">
        <f t="shared" si="86"/>
        <v>গণিত</v>
      </c>
      <c r="AQ50" s="9">
        <f t="shared" si="87"/>
        <v>2</v>
      </c>
      <c r="AR50" s="9">
        <f t="shared" si="88"/>
        <v>43</v>
      </c>
      <c r="AS50" s="50" t="str">
        <f t="shared" si="89"/>
        <v>0</v>
      </c>
      <c r="AT50" s="50" t="str">
        <f t="shared" si="90"/>
        <v>0</v>
      </c>
      <c r="AU50" s="50" t="str">
        <f t="shared" si="91"/>
        <v>F</v>
      </c>
      <c r="AV50" s="87" t="str">
        <f t="shared" si="92"/>
        <v>F</v>
      </c>
      <c r="AW50" s="88" t="str">
        <f t="shared" si="93"/>
        <v>F</v>
      </c>
      <c r="AX50" s="95" t="str">
        <f t="shared" si="94"/>
        <v>F</v>
      </c>
      <c r="AY50" s="49" t="str">
        <f t="shared" si="95"/>
        <v>F</v>
      </c>
      <c r="AZ50" s="87"/>
      <c r="BA50" s="87"/>
      <c r="BB50" s="87">
        <f t="shared" si="52"/>
        <v>5</v>
      </c>
      <c r="BC50" s="87">
        <f t="shared" si="53"/>
        <v>5</v>
      </c>
      <c r="BD50" s="50" t="str">
        <f t="shared" si="96"/>
        <v>Abs.</v>
      </c>
    </row>
    <row r="51" spans="1:56">
      <c r="A51" s="49">
        <f>IF(D$4="বিজ্ঞান",Science!A47,(IF(D$4="মানবিক",Humanities!A47,(IF(D$4="ব্যাবসায় শিক্ষা",B.Studies!AK47)))))</f>
        <v>44</v>
      </c>
      <c r="B51" s="50"/>
      <c r="C51" s="51" t="str">
        <f>IFERROR(IF(AN51="","",RANK(AN51,AN$8:AN$172,0)+COUNTIF(AN$8:AN51,AN51)-1),"")</f>
        <v/>
      </c>
      <c r="D51" s="52">
        <f t="shared" si="58"/>
        <v>14</v>
      </c>
      <c r="E51" s="52">
        <f t="shared" si="59"/>
        <v>48</v>
      </c>
      <c r="F51" s="52">
        <f t="shared" si="60"/>
        <v>62</v>
      </c>
      <c r="G51" s="52">
        <f t="shared" si="46"/>
        <v>3.5</v>
      </c>
      <c r="H51" s="49">
        <f t="shared" si="61"/>
        <v>57</v>
      </c>
      <c r="I51" s="49">
        <f t="shared" si="62"/>
        <v>57</v>
      </c>
      <c r="J51" s="49">
        <f t="shared" si="47"/>
        <v>3</v>
      </c>
      <c r="K51" s="52">
        <f t="shared" si="63"/>
        <v>8</v>
      </c>
      <c r="L51" s="52">
        <f t="shared" si="64"/>
        <v>9</v>
      </c>
      <c r="M51" s="52">
        <f t="shared" si="65"/>
        <v>17</v>
      </c>
      <c r="N51" s="52">
        <f t="shared" si="66"/>
        <v>34</v>
      </c>
      <c r="O51" s="52" t="str">
        <f t="shared" si="67"/>
        <v>F</v>
      </c>
      <c r="P51" s="49">
        <f t="shared" si="68"/>
        <v>9</v>
      </c>
      <c r="Q51" s="49">
        <f t="shared" si="69"/>
        <v>4</v>
      </c>
      <c r="R51" s="49">
        <f t="shared" si="70"/>
        <v>20</v>
      </c>
      <c r="S51" s="49">
        <f t="shared" si="71"/>
        <v>33</v>
      </c>
      <c r="T51" s="49" t="str">
        <f t="shared" si="72"/>
        <v>F</v>
      </c>
      <c r="U51" s="52">
        <f t="shared" si="73"/>
        <v>8</v>
      </c>
      <c r="V51" s="52">
        <f t="shared" si="74"/>
        <v>17</v>
      </c>
      <c r="W51" s="55">
        <f t="shared" si="75"/>
        <v>18</v>
      </c>
      <c r="X51" s="52">
        <f t="shared" si="76"/>
        <v>43</v>
      </c>
      <c r="Y51" s="52">
        <f t="shared" si="77"/>
        <v>2</v>
      </c>
      <c r="Z51" s="49">
        <f t="shared" si="78"/>
        <v>10</v>
      </c>
      <c r="AA51" s="49">
        <f t="shared" si="79"/>
        <v>0</v>
      </c>
      <c r="AB51" s="49">
        <f t="shared" si="54"/>
        <v>15</v>
      </c>
      <c r="AC51" s="49">
        <f t="shared" si="80"/>
        <v>25</v>
      </c>
      <c r="AD51" s="49" t="str">
        <f t="shared" si="81"/>
        <v>F</v>
      </c>
      <c r="AE51" s="52">
        <f t="shared" si="82"/>
        <v>13</v>
      </c>
      <c r="AF51" s="52">
        <f t="shared" si="83"/>
        <v>12</v>
      </c>
      <c r="AG51" s="52">
        <f t="shared" si="55"/>
        <v>14</v>
      </c>
      <c r="AH51" s="52">
        <f t="shared" si="56"/>
        <v>39</v>
      </c>
      <c r="AI51" s="52" t="str">
        <f t="shared" si="57"/>
        <v>F</v>
      </c>
      <c r="AJ51" s="52">
        <f t="shared" si="50"/>
        <v>4</v>
      </c>
      <c r="AK51" s="68" t="str">
        <f t="shared" si="84"/>
        <v>F</v>
      </c>
      <c r="AL51" s="68" t="str">
        <f t="shared" si="85"/>
        <v>F</v>
      </c>
      <c r="AM51" s="68"/>
      <c r="AN51" s="68" t="str">
        <f t="shared" si="51"/>
        <v>F</v>
      </c>
      <c r="AO51" s="69" t="str">
        <f t="shared" si="32"/>
        <v>Fail</v>
      </c>
      <c r="AP51" s="83" t="str">
        <f t="shared" si="86"/>
        <v>গণিত</v>
      </c>
      <c r="AQ51" s="9">
        <f t="shared" si="87"/>
        <v>2</v>
      </c>
      <c r="AR51" s="9">
        <f t="shared" si="88"/>
        <v>44</v>
      </c>
      <c r="AS51" s="50">
        <f t="shared" si="89"/>
        <v>0</v>
      </c>
      <c r="AT51" s="50" t="str">
        <f t="shared" si="90"/>
        <v>0</v>
      </c>
      <c r="AU51" s="50" t="str">
        <f t="shared" si="91"/>
        <v>F</v>
      </c>
      <c r="AV51" s="87" t="str">
        <f t="shared" si="92"/>
        <v>F</v>
      </c>
      <c r="AW51" s="88" t="str">
        <f t="shared" si="93"/>
        <v>F</v>
      </c>
      <c r="AX51" s="95" t="str">
        <f t="shared" si="94"/>
        <v>F</v>
      </c>
      <c r="AY51" s="49" t="str">
        <f t="shared" si="95"/>
        <v>F</v>
      </c>
      <c r="AZ51" s="87"/>
      <c r="BA51" s="87"/>
      <c r="BB51" s="87">
        <f t="shared" si="52"/>
        <v>4</v>
      </c>
      <c r="BC51" s="87">
        <f t="shared" si="53"/>
        <v>4</v>
      </c>
      <c r="BD51" s="50" t="str">
        <f t="shared" si="96"/>
        <v>Abs.</v>
      </c>
    </row>
    <row r="52" spans="1:56">
      <c r="A52" s="49">
        <f>IF(D$4="বিজ্ঞান",Science!A48,(IF(D$4="মানবিক",Humanities!A48,(IF(D$4="ব্যাবসায় শিক্ষা",B.Studies!AK48)))))</f>
        <v>45</v>
      </c>
      <c r="B52" s="50"/>
      <c r="C52" s="51" t="str">
        <f>IFERROR(IF(AN52="","",RANK(AN52,AN$8:AN$172,0)+COUNTIF(AN$8:AN52,AN52)-1),"")</f>
        <v/>
      </c>
      <c r="D52" s="52">
        <f t="shared" si="58"/>
        <v>12</v>
      </c>
      <c r="E52" s="52">
        <f t="shared" si="59"/>
        <v>56</v>
      </c>
      <c r="F52" s="52">
        <f t="shared" si="60"/>
        <v>68</v>
      </c>
      <c r="G52" s="52">
        <f t="shared" si="46"/>
        <v>3.5</v>
      </c>
      <c r="H52" s="49">
        <f t="shared" si="61"/>
        <v>60</v>
      </c>
      <c r="I52" s="49">
        <f t="shared" si="62"/>
        <v>60</v>
      </c>
      <c r="J52" s="49">
        <f t="shared" si="47"/>
        <v>3.5</v>
      </c>
      <c r="K52" s="52">
        <f t="shared" si="63"/>
        <v>6</v>
      </c>
      <c r="L52" s="52">
        <f t="shared" si="64"/>
        <v>7</v>
      </c>
      <c r="M52" s="52">
        <f t="shared" si="65"/>
        <v>19</v>
      </c>
      <c r="N52" s="52">
        <f t="shared" si="66"/>
        <v>32</v>
      </c>
      <c r="O52" s="52" t="str">
        <f t="shared" si="67"/>
        <v>F</v>
      </c>
      <c r="P52" s="49">
        <f t="shared" si="68"/>
        <v>10</v>
      </c>
      <c r="Q52" s="49">
        <f t="shared" si="69"/>
        <v>17</v>
      </c>
      <c r="R52" s="49">
        <f t="shared" si="70"/>
        <v>17</v>
      </c>
      <c r="S52" s="49">
        <f t="shared" si="71"/>
        <v>44</v>
      </c>
      <c r="T52" s="49">
        <f t="shared" si="72"/>
        <v>2</v>
      </c>
      <c r="U52" s="52">
        <f t="shared" si="73"/>
        <v>15</v>
      </c>
      <c r="V52" s="52">
        <f t="shared" si="74"/>
        <v>10</v>
      </c>
      <c r="W52" s="52">
        <f t="shared" si="75"/>
        <v>9</v>
      </c>
      <c r="X52" s="52">
        <f t="shared" si="76"/>
        <v>34</v>
      </c>
      <c r="Y52" s="52" t="str">
        <f t="shared" si="77"/>
        <v>F</v>
      </c>
      <c r="Z52" s="49">
        <f t="shared" si="78"/>
        <v>14</v>
      </c>
      <c r="AA52" s="49">
        <f t="shared" si="79"/>
        <v>8</v>
      </c>
      <c r="AB52" s="49">
        <f t="shared" si="54"/>
        <v>15</v>
      </c>
      <c r="AC52" s="49">
        <f t="shared" si="80"/>
        <v>37</v>
      </c>
      <c r="AD52" s="49" t="str">
        <f t="shared" si="81"/>
        <v>F</v>
      </c>
      <c r="AE52" s="52">
        <f t="shared" si="82"/>
        <v>14</v>
      </c>
      <c r="AF52" s="52">
        <f t="shared" si="83"/>
        <v>20</v>
      </c>
      <c r="AG52" s="52">
        <f t="shared" si="55"/>
        <v>14</v>
      </c>
      <c r="AH52" s="52">
        <f t="shared" si="56"/>
        <v>48</v>
      </c>
      <c r="AI52" s="52">
        <f t="shared" si="57"/>
        <v>2</v>
      </c>
      <c r="AJ52" s="52">
        <f t="shared" si="50"/>
        <v>3</v>
      </c>
      <c r="AK52" s="68" t="str">
        <f t="shared" si="84"/>
        <v>F</v>
      </c>
      <c r="AL52" s="68" t="str">
        <f t="shared" si="85"/>
        <v>F</v>
      </c>
      <c r="AM52" s="68"/>
      <c r="AN52" s="68" t="str">
        <f t="shared" si="51"/>
        <v>F</v>
      </c>
      <c r="AO52" s="69" t="str">
        <f t="shared" si="32"/>
        <v>Fail</v>
      </c>
      <c r="AP52" s="83" t="str">
        <f t="shared" si="86"/>
        <v>গণিত</v>
      </c>
      <c r="AQ52" s="9">
        <f t="shared" si="87"/>
        <v>2</v>
      </c>
      <c r="AR52" s="9">
        <f t="shared" si="88"/>
        <v>45</v>
      </c>
      <c r="AS52" s="50" t="str">
        <f t="shared" si="89"/>
        <v>0</v>
      </c>
      <c r="AT52" s="50" t="str">
        <f t="shared" si="90"/>
        <v>0</v>
      </c>
      <c r="AU52" s="50" t="str">
        <f t="shared" si="91"/>
        <v>F</v>
      </c>
      <c r="AV52" s="87" t="str">
        <f t="shared" si="92"/>
        <v>F</v>
      </c>
      <c r="AW52" s="88" t="str">
        <f t="shared" si="93"/>
        <v>F</v>
      </c>
      <c r="AX52" s="95" t="str">
        <f t="shared" si="94"/>
        <v>F</v>
      </c>
      <c r="AY52" s="49" t="str">
        <f t="shared" si="95"/>
        <v>F</v>
      </c>
      <c r="AZ52" s="87"/>
      <c r="BA52" s="87"/>
      <c r="BB52" s="87">
        <f t="shared" si="52"/>
        <v>3</v>
      </c>
      <c r="BC52" s="87">
        <f t="shared" si="53"/>
        <v>3</v>
      </c>
      <c r="BD52" s="50" t="str">
        <f t="shared" si="96"/>
        <v>Abs.</v>
      </c>
    </row>
    <row r="53" spans="1:56">
      <c r="A53" s="49">
        <f>IF(D$4="বিজ্ঞান",Science!A49,(IF(D$4="মানবিক",Humanities!A49,(IF(D$4="ব্যাবসায় শিক্ষা",B.Studies!AK49)))))</f>
        <v>46</v>
      </c>
      <c r="B53" s="50"/>
      <c r="C53" s="51" t="str">
        <f>IFERROR(IF(AN53="","",RANK(AN53,AN$8:AN$172,0)+COUNTIF(AN$8:AN53,AN53)-1),"")</f>
        <v/>
      </c>
      <c r="D53" s="52">
        <f t="shared" si="58"/>
        <v>6</v>
      </c>
      <c r="E53" s="52">
        <f t="shared" si="59"/>
        <v>20</v>
      </c>
      <c r="F53" s="52">
        <f t="shared" si="60"/>
        <v>26</v>
      </c>
      <c r="G53" s="52" t="str">
        <f t="shared" si="46"/>
        <v>F</v>
      </c>
      <c r="H53" s="49">
        <f t="shared" si="61"/>
        <v>49</v>
      </c>
      <c r="I53" s="49">
        <f t="shared" si="62"/>
        <v>49</v>
      </c>
      <c r="J53" s="49">
        <f t="shared" si="47"/>
        <v>2</v>
      </c>
      <c r="K53" s="52">
        <f t="shared" si="63"/>
        <v>7</v>
      </c>
      <c r="L53" s="52">
        <f t="shared" si="64"/>
        <v>5</v>
      </c>
      <c r="M53" s="52">
        <f t="shared" si="65"/>
        <v>20</v>
      </c>
      <c r="N53" s="52">
        <f t="shared" si="66"/>
        <v>32</v>
      </c>
      <c r="O53" s="52" t="str">
        <f t="shared" si="67"/>
        <v>F</v>
      </c>
      <c r="P53" s="49">
        <f t="shared" si="68"/>
        <v>8</v>
      </c>
      <c r="Q53" s="49">
        <f t="shared" si="69"/>
        <v>9</v>
      </c>
      <c r="R53" s="49">
        <f t="shared" si="70"/>
        <v>15</v>
      </c>
      <c r="S53" s="49">
        <f t="shared" si="71"/>
        <v>32</v>
      </c>
      <c r="T53" s="49" t="str">
        <f t="shared" si="72"/>
        <v>F</v>
      </c>
      <c r="U53" s="52">
        <f t="shared" si="73"/>
        <v>9</v>
      </c>
      <c r="V53" s="52">
        <f t="shared" si="74"/>
        <v>4</v>
      </c>
      <c r="W53" s="52">
        <f t="shared" si="75"/>
        <v>14</v>
      </c>
      <c r="X53" s="52">
        <f t="shared" si="76"/>
        <v>27</v>
      </c>
      <c r="Y53" s="52" t="str">
        <f t="shared" si="77"/>
        <v>F</v>
      </c>
      <c r="Z53" s="49">
        <f t="shared" si="78"/>
        <v>14</v>
      </c>
      <c r="AA53" s="49">
        <f t="shared" si="79"/>
        <v>0</v>
      </c>
      <c r="AB53" s="49">
        <f t="shared" si="54"/>
        <v>15</v>
      </c>
      <c r="AC53" s="49">
        <f t="shared" si="80"/>
        <v>29</v>
      </c>
      <c r="AD53" s="49" t="str">
        <f t="shared" si="81"/>
        <v>F</v>
      </c>
      <c r="AE53" s="52">
        <f t="shared" si="82"/>
        <v>7</v>
      </c>
      <c r="AF53" s="52">
        <f t="shared" si="83"/>
        <v>4</v>
      </c>
      <c r="AG53" s="52">
        <f t="shared" si="55"/>
        <v>15</v>
      </c>
      <c r="AH53" s="52">
        <f t="shared" si="56"/>
        <v>26</v>
      </c>
      <c r="AI53" s="52" t="str">
        <f t="shared" si="57"/>
        <v>F</v>
      </c>
      <c r="AJ53" s="52">
        <f t="shared" si="50"/>
        <v>6</v>
      </c>
      <c r="AK53" s="68" t="str">
        <f t="shared" si="84"/>
        <v>F</v>
      </c>
      <c r="AL53" s="68" t="str">
        <f t="shared" si="85"/>
        <v>F</v>
      </c>
      <c r="AM53" s="68"/>
      <c r="AN53" s="68" t="str">
        <f t="shared" si="51"/>
        <v>F</v>
      </c>
      <c r="AO53" s="69" t="str">
        <f t="shared" si="32"/>
        <v>Fail</v>
      </c>
      <c r="AP53" s="83" t="str">
        <f t="shared" si="86"/>
        <v>গণিত</v>
      </c>
      <c r="AQ53" s="9">
        <f t="shared" si="87"/>
        <v>2</v>
      </c>
      <c r="AR53" s="9">
        <f t="shared" si="88"/>
        <v>46</v>
      </c>
      <c r="AS53" s="50" t="str">
        <f t="shared" si="89"/>
        <v>0</v>
      </c>
      <c r="AT53" s="50" t="str">
        <f t="shared" si="90"/>
        <v>0</v>
      </c>
      <c r="AU53" s="50" t="str">
        <f t="shared" si="91"/>
        <v>F</v>
      </c>
      <c r="AV53" s="87" t="str">
        <f t="shared" si="92"/>
        <v>F</v>
      </c>
      <c r="AW53" s="88" t="str">
        <f t="shared" si="93"/>
        <v>F</v>
      </c>
      <c r="AX53" s="95" t="str">
        <f t="shared" si="94"/>
        <v>F</v>
      </c>
      <c r="AY53" s="49" t="str">
        <f t="shared" si="95"/>
        <v>F</v>
      </c>
      <c r="AZ53" s="87"/>
      <c r="BA53" s="87"/>
      <c r="BB53" s="87">
        <f t="shared" si="52"/>
        <v>6</v>
      </c>
      <c r="BC53" s="87">
        <f t="shared" si="53"/>
        <v>6</v>
      </c>
      <c r="BD53" s="50" t="str">
        <f t="shared" si="96"/>
        <v>Abs.</v>
      </c>
    </row>
    <row r="54" spans="1:56">
      <c r="A54" s="49">
        <f>IF(D$4="বিজ্ঞান",Science!A50,(IF(D$4="মানবিক",Humanities!A50,(IF(D$4="ব্যাবসায় শিক্ষা",B.Studies!AK50)))))</f>
        <v>47</v>
      </c>
      <c r="B54" s="50"/>
      <c r="C54" s="51" t="str">
        <f>IFERROR(IF(AN54="","",RANK(AN54,AN$8:AN$172,0)+COUNTIF(AN$8:AN54,AN54)-1),"")</f>
        <v/>
      </c>
      <c r="D54" s="52" t="str">
        <f t="shared" si="58"/>
        <v>Abs.</v>
      </c>
      <c r="E54" s="52" t="str">
        <f t="shared" si="59"/>
        <v>Abs.</v>
      </c>
      <c r="F54" s="52" t="str">
        <f t="shared" si="60"/>
        <v>Abs.</v>
      </c>
      <c r="G54" s="52" t="str">
        <f t="shared" si="46"/>
        <v>Abs.</v>
      </c>
      <c r="H54" s="49" t="str">
        <f t="shared" si="61"/>
        <v>Abs.</v>
      </c>
      <c r="I54" s="49" t="str">
        <f t="shared" si="62"/>
        <v>Abs.</v>
      </c>
      <c r="J54" s="49" t="str">
        <f t="shared" si="47"/>
        <v>Abs.</v>
      </c>
      <c r="K54" s="52" t="str">
        <f t="shared" si="63"/>
        <v>Abs.</v>
      </c>
      <c r="L54" s="52" t="str">
        <f t="shared" si="64"/>
        <v>Abs.</v>
      </c>
      <c r="M54" s="52" t="str">
        <f t="shared" si="65"/>
        <v>Abs.</v>
      </c>
      <c r="N54" s="52" t="str">
        <f t="shared" si="66"/>
        <v>Abs.</v>
      </c>
      <c r="O54" s="52" t="str">
        <f t="shared" si="67"/>
        <v>Abs.</v>
      </c>
      <c r="P54" s="49" t="str">
        <f t="shared" si="68"/>
        <v>Abs.</v>
      </c>
      <c r="Q54" s="49" t="str">
        <f t="shared" si="69"/>
        <v>Abs.</v>
      </c>
      <c r="R54" s="49" t="str">
        <f t="shared" si="70"/>
        <v>Abs.</v>
      </c>
      <c r="S54" s="49" t="str">
        <f t="shared" si="71"/>
        <v>Abs.</v>
      </c>
      <c r="T54" s="49" t="str">
        <f t="shared" si="72"/>
        <v>Abs.</v>
      </c>
      <c r="U54" s="52" t="str">
        <f t="shared" si="73"/>
        <v>Abs.</v>
      </c>
      <c r="V54" s="52" t="str">
        <f t="shared" si="74"/>
        <v>Abs.</v>
      </c>
      <c r="W54" s="52" t="str">
        <f t="shared" si="75"/>
        <v>Abs.</v>
      </c>
      <c r="X54" s="52" t="str">
        <f t="shared" si="76"/>
        <v>Abs.</v>
      </c>
      <c r="Y54" s="52" t="str">
        <f t="shared" si="77"/>
        <v>Abs.</v>
      </c>
      <c r="Z54" s="49">
        <f t="shared" si="78"/>
        <v>0</v>
      </c>
      <c r="AA54" s="49" t="str">
        <f t="shared" si="79"/>
        <v>Abs.</v>
      </c>
      <c r="AB54" s="49" t="str">
        <f t="shared" si="54"/>
        <v>Abs.</v>
      </c>
      <c r="AC54" s="49" t="str">
        <f t="shared" si="80"/>
        <v>Abs.</v>
      </c>
      <c r="AD54" s="49" t="str">
        <f t="shared" si="81"/>
        <v>Abs.</v>
      </c>
      <c r="AE54" s="52" t="str">
        <f t="shared" si="82"/>
        <v>Abs.</v>
      </c>
      <c r="AF54" s="52" t="str">
        <f t="shared" si="83"/>
        <v>Abs.</v>
      </c>
      <c r="AG54" s="52" t="str">
        <f t="shared" si="55"/>
        <v>Abs.</v>
      </c>
      <c r="AH54" s="52" t="str">
        <f t="shared" si="56"/>
        <v>Abs.</v>
      </c>
      <c r="AI54" s="52" t="str">
        <f t="shared" si="57"/>
        <v>Abs.</v>
      </c>
      <c r="AJ54" s="52">
        <f t="shared" si="50"/>
        <v>0</v>
      </c>
      <c r="AK54" s="68" t="str">
        <f t="shared" si="84"/>
        <v>Abs.</v>
      </c>
      <c r="AL54" s="68" t="str">
        <f t="shared" si="85"/>
        <v>Abs.</v>
      </c>
      <c r="AM54" s="68"/>
      <c r="AN54" s="68" t="str">
        <f t="shared" si="51"/>
        <v>Abs.</v>
      </c>
      <c r="AO54" s="69" t="str">
        <f t="shared" si="32"/>
        <v>Abs.</v>
      </c>
      <c r="AP54" s="83" t="str">
        <f t="shared" si="86"/>
        <v>গণিত</v>
      </c>
      <c r="AQ54" s="9">
        <f t="shared" si="87"/>
        <v>2</v>
      </c>
      <c r="AR54" s="9">
        <f t="shared" si="88"/>
        <v>47</v>
      </c>
      <c r="AS54" s="50" t="str">
        <f t="shared" si="89"/>
        <v>0</v>
      </c>
      <c r="AT54" s="50" t="str">
        <f t="shared" si="90"/>
        <v>0</v>
      </c>
      <c r="AU54" s="50" t="str">
        <f t="shared" si="91"/>
        <v>Abs.</v>
      </c>
      <c r="AV54" s="87" t="str">
        <f t="shared" si="92"/>
        <v>Abs.</v>
      </c>
      <c r="AW54" s="88" t="str">
        <f t="shared" si="93"/>
        <v>Abs.</v>
      </c>
      <c r="AX54" s="95" t="str">
        <f t="shared" si="94"/>
        <v>Abs.</v>
      </c>
      <c r="AY54" s="49" t="str">
        <f t="shared" si="95"/>
        <v>Abs.</v>
      </c>
      <c r="AZ54" s="87"/>
      <c r="BA54" s="87"/>
      <c r="BB54" s="87">
        <f t="shared" si="52"/>
        <v>0</v>
      </c>
      <c r="BC54" s="87" t="str">
        <f t="shared" si="53"/>
        <v>Pass</v>
      </c>
      <c r="BD54" s="50" t="str">
        <f t="shared" si="96"/>
        <v>Abs.</v>
      </c>
    </row>
    <row r="55" spans="1:56">
      <c r="A55" s="49">
        <f>IF(D$4="বিজ্ঞান",Science!A51,(IF(D$4="মানবিক",Humanities!A51,(IF(D$4="ব্যাবসায় শিক্ষা",B.Studies!AK51)))))</f>
        <v>48</v>
      </c>
      <c r="B55" s="50"/>
      <c r="C55" s="51" t="str">
        <f>IFERROR(IF(AN55="","",RANK(AN55,AN$8:AN$172,0)+COUNTIF(AN$8:AN55,AN55)-1),"")</f>
        <v/>
      </c>
      <c r="D55" s="52">
        <f t="shared" si="58"/>
        <v>11</v>
      </c>
      <c r="E55" s="52">
        <f t="shared" si="59"/>
        <v>45</v>
      </c>
      <c r="F55" s="52">
        <f t="shared" si="60"/>
        <v>56</v>
      </c>
      <c r="G55" s="52">
        <f t="shared" si="46"/>
        <v>3</v>
      </c>
      <c r="H55" s="49">
        <f t="shared" si="61"/>
        <v>36</v>
      </c>
      <c r="I55" s="49">
        <f t="shared" si="62"/>
        <v>36</v>
      </c>
      <c r="J55" s="49">
        <f t="shared" si="47"/>
        <v>1</v>
      </c>
      <c r="K55" s="52">
        <f t="shared" si="63"/>
        <v>10</v>
      </c>
      <c r="L55" s="52">
        <f t="shared" si="64"/>
        <v>13</v>
      </c>
      <c r="M55" s="52">
        <f t="shared" si="65"/>
        <v>21</v>
      </c>
      <c r="N55" s="52">
        <f t="shared" si="66"/>
        <v>44</v>
      </c>
      <c r="O55" s="52" t="str">
        <f t="shared" si="67"/>
        <v>F</v>
      </c>
      <c r="P55" s="49">
        <f t="shared" si="68"/>
        <v>5</v>
      </c>
      <c r="Q55" s="49">
        <f t="shared" si="69"/>
        <v>9</v>
      </c>
      <c r="R55" s="49">
        <f t="shared" si="70"/>
        <v>15</v>
      </c>
      <c r="S55" s="49">
        <f t="shared" si="71"/>
        <v>29</v>
      </c>
      <c r="T55" s="49" t="str">
        <f t="shared" si="72"/>
        <v>F</v>
      </c>
      <c r="U55" s="52">
        <f t="shared" si="73"/>
        <v>11</v>
      </c>
      <c r="V55" s="52">
        <f t="shared" si="74"/>
        <v>7</v>
      </c>
      <c r="W55" s="52">
        <f t="shared" si="75"/>
        <v>10</v>
      </c>
      <c r="X55" s="52">
        <f t="shared" si="76"/>
        <v>28</v>
      </c>
      <c r="Y55" s="52" t="str">
        <f t="shared" si="77"/>
        <v>F</v>
      </c>
      <c r="Z55" s="49">
        <f t="shared" si="78"/>
        <v>12</v>
      </c>
      <c r="AA55" s="49">
        <f t="shared" si="79"/>
        <v>0</v>
      </c>
      <c r="AB55" s="49">
        <f t="shared" si="54"/>
        <v>15</v>
      </c>
      <c r="AC55" s="49">
        <f t="shared" si="80"/>
        <v>27</v>
      </c>
      <c r="AD55" s="49" t="str">
        <f t="shared" si="81"/>
        <v>F</v>
      </c>
      <c r="AE55" s="52">
        <f t="shared" si="82"/>
        <v>11</v>
      </c>
      <c r="AF55" s="52">
        <f t="shared" si="83"/>
        <v>17</v>
      </c>
      <c r="AG55" s="52">
        <f t="shared" si="55"/>
        <v>14</v>
      </c>
      <c r="AH55" s="52">
        <f t="shared" si="56"/>
        <v>42</v>
      </c>
      <c r="AI55" s="52">
        <f t="shared" si="57"/>
        <v>2</v>
      </c>
      <c r="AJ55" s="52">
        <f t="shared" si="50"/>
        <v>4</v>
      </c>
      <c r="AK55" s="68" t="str">
        <f t="shared" si="84"/>
        <v>F</v>
      </c>
      <c r="AL55" s="68" t="str">
        <f t="shared" si="85"/>
        <v>F</v>
      </c>
      <c r="AM55" s="68"/>
      <c r="AN55" s="68" t="str">
        <f t="shared" si="51"/>
        <v>F</v>
      </c>
      <c r="AO55" s="69" t="str">
        <f t="shared" si="32"/>
        <v>Fail</v>
      </c>
      <c r="AP55" s="83" t="str">
        <f t="shared" si="86"/>
        <v>গণিত</v>
      </c>
      <c r="AQ55" s="9">
        <f t="shared" si="87"/>
        <v>2</v>
      </c>
      <c r="AR55" s="9">
        <f t="shared" si="88"/>
        <v>48</v>
      </c>
      <c r="AS55" s="50" t="str">
        <f t="shared" si="89"/>
        <v>0</v>
      </c>
      <c r="AT55" s="50" t="str">
        <f t="shared" si="90"/>
        <v>0</v>
      </c>
      <c r="AU55" s="50" t="str">
        <f t="shared" si="91"/>
        <v>F</v>
      </c>
      <c r="AV55" s="87" t="str">
        <f t="shared" si="92"/>
        <v>F</v>
      </c>
      <c r="AW55" s="88" t="str">
        <f t="shared" si="93"/>
        <v>F</v>
      </c>
      <c r="AX55" s="95" t="str">
        <f t="shared" si="94"/>
        <v>F</v>
      </c>
      <c r="AY55" s="49" t="str">
        <f t="shared" si="95"/>
        <v>F</v>
      </c>
      <c r="AZ55" s="87"/>
      <c r="BA55" s="87"/>
      <c r="BB55" s="87">
        <f t="shared" si="52"/>
        <v>4</v>
      </c>
      <c r="BC55" s="87">
        <f t="shared" si="53"/>
        <v>4</v>
      </c>
      <c r="BD55" s="50" t="str">
        <f t="shared" si="96"/>
        <v>Abs.</v>
      </c>
    </row>
    <row r="56" spans="1:56">
      <c r="A56" s="49">
        <f>IF(D$4="বিজ্ঞান",Science!A52,(IF(D$4="মানবিক",Humanities!A52,(IF(D$4="ব্যাবসায় শিক্ষা",B.Studies!AK52)))))</f>
        <v>49</v>
      </c>
      <c r="B56" s="50"/>
      <c r="C56" s="51" t="str">
        <f>IFERROR(IF(AN56="","",RANK(AN56,AN$8:AN$172,0)+COUNTIF(AN$8:AN56,AN56)-1),"")</f>
        <v/>
      </c>
      <c r="D56" s="52">
        <f t="shared" si="58"/>
        <v>11</v>
      </c>
      <c r="E56" s="52">
        <f t="shared" si="59"/>
        <v>50</v>
      </c>
      <c r="F56" s="52">
        <f t="shared" si="60"/>
        <v>61</v>
      </c>
      <c r="G56" s="52">
        <f t="shared" si="46"/>
        <v>3.5</v>
      </c>
      <c r="H56" s="49">
        <f t="shared" si="61"/>
        <v>33</v>
      </c>
      <c r="I56" s="49">
        <f t="shared" si="62"/>
        <v>33</v>
      </c>
      <c r="J56" s="49">
        <f t="shared" si="47"/>
        <v>1</v>
      </c>
      <c r="K56" s="52">
        <f t="shared" si="63"/>
        <v>13</v>
      </c>
      <c r="L56" s="52">
        <f t="shared" si="64"/>
        <v>17</v>
      </c>
      <c r="M56" s="52">
        <f t="shared" si="65"/>
        <v>18</v>
      </c>
      <c r="N56" s="52">
        <f t="shared" si="66"/>
        <v>48</v>
      </c>
      <c r="O56" s="52">
        <f t="shared" si="67"/>
        <v>2</v>
      </c>
      <c r="P56" s="49">
        <f t="shared" si="68"/>
        <v>9</v>
      </c>
      <c r="Q56" s="49">
        <f t="shared" si="69"/>
        <v>6</v>
      </c>
      <c r="R56" s="49">
        <f t="shared" si="70"/>
        <v>16</v>
      </c>
      <c r="S56" s="49">
        <f t="shared" si="71"/>
        <v>31</v>
      </c>
      <c r="T56" s="49" t="str">
        <f t="shared" si="72"/>
        <v>F</v>
      </c>
      <c r="U56" s="52">
        <f t="shared" si="73"/>
        <v>19</v>
      </c>
      <c r="V56" s="52">
        <f t="shared" si="74"/>
        <v>9</v>
      </c>
      <c r="W56" s="52">
        <f t="shared" si="75"/>
        <v>10</v>
      </c>
      <c r="X56" s="52">
        <f t="shared" si="76"/>
        <v>38</v>
      </c>
      <c r="Y56" s="52" t="str">
        <f t="shared" si="77"/>
        <v>F</v>
      </c>
      <c r="Z56" s="49">
        <f t="shared" si="78"/>
        <v>13</v>
      </c>
      <c r="AA56" s="49">
        <f t="shared" si="79"/>
        <v>0</v>
      </c>
      <c r="AB56" s="49">
        <f t="shared" si="54"/>
        <v>15</v>
      </c>
      <c r="AC56" s="49">
        <f t="shared" si="80"/>
        <v>28</v>
      </c>
      <c r="AD56" s="49" t="str">
        <f t="shared" si="81"/>
        <v>F</v>
      </c>
      <c r="AE56" s="52">
        <f t="shared" si="82"/>
        <v>14</v>
      </c>
      <c r="AF56" s="52">
        <f t="shared" si="83"/>
        <v>18</v>
      </c>
      <c r="AG56" s="52">
        <f t="shared" si="55"/>
        <v>15</v>
      </c>
      <c r="AH56" s="52">
        <f t="shared" si="56"/>
        <v>47</v>
      </c>
      <c r="AI56" s="52">
        <f t="shared" si="57"/>
        <v>2</v>
      </c>
      <c r="AJ56" s="52">
        <f t="shared" si="50"/>
        <v>3</v>
      </c>
      <c r="AK56" s="68" t="str">
        <f t="shared" si="84"/>
        <v>F</v>
      </c>
      <c r="AL56" s="68" t="str">
        <f t="shared" si="85"/>
        <v>F</v>
      </c>
      <c r="AM56" s="68"/>
      <c r="AN56" s="68" t="str">
        <f t="shared" si="51"/>
        <v>F</v>
      </c>
      <c r="AO56" s="69" t="str">
        <f t="shared" si="32"/>
        <v>Fail</v>
      </c>
      <c r="AP56" s="83" t="str">
        <f t="shared" si="86"/>
        <v>গণিত</v>
      </c>
      <c r="AQ56" s="9">
        <f t="shared" si="87"/>
        <v>2</v>
      </c>
      <c r="AR56" s="9">
        <f t="shared" si="88"/>
        <v>49</v>
      </c>
      <c r="AS56" s="50" t="str">
        <f t="shared" si="89"/>
        <v>0</v>
      </c>
      <c r="AT56" s="50" t="str">
        <f t="shared" si="90"/>
        <v>0</v>
      </c>
      <c r="AU56" s="50" t="str">
        <f t="shared" si="91"/>
        <v>F</v>
      </c>
      <c r="AV56" s="87" t="str">
        <f t="shared" si="92"/>
        <v>F</v>
      </c>
      <c r="AW56" s="88" t="str">
        <f t="shared" si="93"/>
        <v>F</v>
      </c>
      <c r="AX56" s="95" t="str">
        <f t="shared" si="94"/>
        <v>F</v>
      </c>
      <c r="AY56" s="49" t="str">
        <f t="shared" si="95"/>
        <v>F</v>
      </c>
      <c r="AZ56" s="87"/>
      <c r="BA56" s="87"/>
      <c r="BB56" s="87">
        <f t="shared" si="52"/>
        <v>3</v>
      </c>
      <c r="BC56" s="87">
        <f t="shared" si="53"/>
        <v>3</v>
      </c>
      <c r="BD56" s="50" t="str">
        <f t="shared" si="96"/>
        <v>Abs.</v>
      </c>
    </row>
    <row r="57" spans="1:56">
      <c r="A57" s="49">
        <f>IF(D$4="বিজ্ঞান",Science!A53,(IF(D$4="মানবিক",Humanities!A53,(IF(D$4="ব্যাবসায় শিক্ষা",B.Studies!AK53)))))</f>
        <v>50</v>
      </c>
      <c r="B57" s="50"/>
      <c r="C57" s="51" t="str">
        <f>IFERROR(IF(AN57="","",RANK(AN57,AN$8:AN$172,0)+COUNTIF(AN$8:AN57,AN57)-1),"")</f>
        <v/>
      </c>
      <c r="D57" s="52">
        <f t="shared" si="58"/>
        <v>13</v>
      </c>
      <c r="E57" s="52">
        <f t="shared" si="59"/>
        <v>55</v>
      </c>
      <c r="F57" s="52">
        <f t="shared" si="60"/>
        <v>68</v>
      </c>
      <c r="G57" s="52">
        <f t="shared" si="46"/>
        <v>3.5</v>
      </c>
      <c r="H57" s="49">
        <f t="shared" si="61"/>
        <v>50</v>
      </c>
      <c r="I57" s="49">
        <f t="shared" si="62"/>
        <v>50</v>
      </c>
      <c r="J57" s="49">
        <f t="shared" si="47"/>
        <v>3</v>
      </c>
      <c r="K57" s="52">
        <f t="shared" si="63"/>
        <v>6</v>
      </c>
      <c r="L57" s="52">
        <f t="shared" si="64"/>
        <v>10</v>
      </c>
      <c r="M57" s="52">
        <f t="shared" si="65"/>
        <v>19</v>
      </c>
      <c r="N57" s="52">
        <f t="shared" si="66"/>
        <v>35</v>
      </c>
      <c r="O57" s="52" t="str">
        <f t="shared" si="67"/>
        <v>F</v>
      </c>
      <c r="P57" s="49">
        <f t="shared" si="68"/>
        <v>9</v>
      </c>
      <c r="Q57" s="49">
        <f t="shared" si="69"/>
        <v>5</v>
      </c>
      <c r="R57" s="49">
        <f t="shared" si="70"/>
        <v>17</v>
      </c>
      <c r="S57" s="49">
        <f t="shared" si="71"/>
        <v>31</v>
      </c>
      <c r="T57" s="49" t="str">
        <f t="shared" si="72"/>
        <v>F</v>
      </c>
      <c r="U57" s="52">
        <f t="shared" si="73"/>
        <v>11</v>
      </c>
      <c r="V57" s="52">
        <f t="shared" si="74"/>
        <v>17</v>
      </c>
      <c r="W57" s="52">
        <f t="shared" si="75"/>
        <v>11</v>
      </c>
      <c r="X57" s="52">
        <f t="shared" si="76"/>
        <v>39</v>
      </c>
      <c r="Y57" s="52">
        <f t="shared" si="77"/>
        <v>1</v>
      </c>
      <c r="Z57" s="49">
        <f t="shared" si="78"/>
        <v>10</v>
      </c>
      <c r="AA57" s="49">
        <f t="shared" si="79"/>
        <v>4</v>
      </c>
      <c r="AB57" s="49">
        <f t="shared" si="54"/>
        <v>15</v>
      </c>
      <c r="AC57" s="49">
        <f t="shared" si="80"/>
        <v>29</v>
      </c>
      <c r="AD57" s="49" t="str">
        <f t="shared" si="81"/>
        <v>F</v>
      </c>
      <c r="AE57" s="52">
        <f t="shared" si="82"/>
        <v>11</v>
      </c>
      <c r="AF57" s="52">
        <f t="shared" si="83"/>
        <v>17</v>
      </c>
      <c r="AG57" s="52">
        <f t="shared" si="55"/>
        <v>15</v>
      </c>
      <c r="AH57" s="52">
        <f t="shared" si="56"/>
        <v>43</v>
      </c>
      <c r="AI57" s="52">
        <f t="shared" si="57"/>
        <v>2</v>
      </c>
      <c r="AJ57" s="52">
        <f t="shared" si="50"/>
        <v>3</v>
      </c>
      <c r="AK57" s="68" t="str">
        <f t="shared" si="84"/>
        <v>F</v>
      </c>
      <c r="AL57" s="68" t="str">
        <f t="shared" si="85"/>
        <v>F</v>
      </c>
      <c r="AM57" s="68"/>
      <c r="AN57" s="68" t="str">
        <f t="shared" si="51"/>
        <v>F</v>
      </c>
      <c r="AO57" s="69" t="str">
        <f t="shared" si="32"/>
        <v>Fail</v>
      </c>
      <c r="AP57" s="83" t="str">
        <f t="shared" si="86"/>
        <v>গণিত</v>
      </c>
      <c r="AQ57" s="9">
        <f t="shared" si="87"/>
        <v>2</v>
      </c>
      <c r="AR57" s="9">
        <f t="shared" si="88"/>
        <v>50</v>
      </c>
      <c r="AS57" s="50">
        <f t="shared" si="89"/>
        <v>-1</v>
      </c>
      <c r="AT57" s="50" t="str">
        <f t="shared" si="90"/>
        <v>0</v>
      </c>
      <c r="AU57" s="50" t="str">
        <f t="shared" si="91"/>
        <v>F</v>
      </c>
      <c r="AV57" s="87" t="str">
        <f t="shared" si="92"/>
        <v>F</v>
      </c>
      <c r="AW57" s="88" t="str">
        <f t="shared" si="93"/>
        <v>F</v>
      </c>
      <c r="AX57" s="95" t="str">
        <f t="shared" si="94"/>
        <v>F</v>
      </c>
      <c r="AY57" s="49" t="str">
        <f t="shared" si="95"/>
        <v>F</v>
      </c>
      <c r="AZ57" s="87"/>
      <c r="BA57" s="87"/>
      <c r="BB57" s="87">
        <f t="shared" si="52"/>
        <v>3</v>
      </c>
      <c r="BC57" s="87">
        <f t="shared" si="53"/>
        <v>3</v>
      </c>
      <c r="BD57" s="50" t="str">
        <f t="shared" si="96"/>
        <v>Abs.</v>
      </c>
    </row>
    <row r="58" spans="1:56">
      <c r="A58" s="49">
        <f>IF(D$4="বিজ্ঞান",Science!A54,(IF(D$4="মানবিক",Humanities!A54,(IF(D$4="ব্যাবসায় শিক্ষা",B.Studies!AK54)))))</f>
        <v>51</v>
      </c>
      <c r="B58" s="50"/>
      <c r="C58" s="51" t="str">
        <f>IFERROR(IF(AN58="","",RANK(AN58,AN$8:AN$172,0)+COUNTIF(AN$8:AN58,AN58)-1),"")</f>
        <v/>
      </c>
      <c r="D58" s="52">
        <f t="shared" si="58"/>
        <v>12</v>
      </c>
      <c r="E58" s="52">
        <f t="shared" si="59"/>
        <v>46</v>
      </c>
      <c r="F58" s="52">
        <f t="shared" si="60"/>
        <v>58</v>
      </c>
      <c r="G58" s="52">
        <f t="shared" si="46"/>
        <v>3</v>
      </c>
      <c r="H58" s="49">
        <f t="shared" si="61"/>
        <v>54</v>
      </c>
      <c r="I58" s="49">
        <f t="shared" si="62"/>
        <v>54</v>
      </c>
      <c r="J58" s="49">
        <f t="shared" si="47"/>
        <v>3</v>
      </c>
      <c r="K58" s="52">
        <f t="shared" si="63"/>
        <v>7</v>
      </c>
      <c r="L58" s="52">
        <f t="shared" si="64"/>
        <v>0</v>
      </c>
      <c r="M58" s="52">
        <f t="shared" si="65"/>
        <v>21</v>
      </c>
      <c r="N58" s="52">
        <f t="shared" si="66"/>
        <v>28</v>
      </c>
      <c r="O58" s="52" t="str">
        <f t="shared" si="67"/>
        <v>F</v>
      </c>
      <c r="P58" s="49">
        <f t="shared" si="68"/>
        <v>8</v>
      </c>
      <c r="Q58" s="49">
        <f t="shared" si="69"/>
        <v>4</v>
      </c>
      <c r="R58" s="49">
        <f t="shared" si="70"/>
        <v>17</v>
      </c>
      <c r="S58" s="49">
        <f t="shared" si="71"/>
        <v>29</v>
      </c>
      <c r="T58" s="49" t="str">
        <f t="shared" si="72"/>
        <v>F</v>
      </c>
      <c r="U58" s="52">
        <f t="shared" si="73"/>
        <v>5</v>
      </c>
      <c r="V58" s="52">
        <f t="shared" si="74"/>
        <v>8</v>
      </c>
      <c r="W58" s="52">
        <f t="shared" si="75"/>
        <v>9</v>
      </c>
      <c r="X58" s="52">
        <f t="shared" si="76"/>
        <v>22</v>
      </c>
      <c r="Y58" s="52" t="str">
        <f t="shared" si="77"/>
        <v>F</v>
      </c>
      <c r="Z58" s="49">
        <f t="shared" si="78"/>
        <v>11</v>
      </c>
      <c r="AA58" s="49">
        <f t="shared" si="79"/>
        <v>5</v>
      </c>
      <c r="AB58" s="49">
        <f t="shared" si="54"/>
        <v>15</v>
      </c>
      <c r="AC58" s="49">
        <f t="shared" si="80"/>
        <v>31</v>
      </c>
      <c r="AD58" s="49" t="str">
        <f t="shared" si="81"/>
        <v>F</v>
      </c>
      <c r="AE58" s="52">
        <f t="shared" si="82"/>
        <v>9</v>
      </c>
      <c r="AF58" s="52">
        <f t="shared" si="83"/>
        <v>17</v>
      </c>
      <c r="AG58" s="52">
        <f t="shared" si="55"/>
        <v>10</v>
      </c>
      <c r="AH58" s="52">
        <f t="shared" si="56"/>
        <v>36</v>
      </c>
      <c r="AI58" s="52">
        <f t="shared" si="57"/>
        <v>1</v>
      </c>
      <c r="AJ58" s="52">
        <f t="shared" si="50"/>
        <v>4</v>
      </c>
      <c r="AK58" s="68" t="str">
        <f t="shared" si="84"/>
        <v>F</v>
      </c>
      <c r="AL58" s="68" t="str">
        <f t="shared" si="85"/>
        <v>F</v>
      </c>
      <c r="AM58" s="68"/>
      <c r="AN58" s="68" t="str">
        <f t="shared" si="51"/>
        <v>F</v>
      </c>
      <c r="AO58" s="69" t="str">
        <f t="shared" si="32"/>
        <v>Fail</v>
      </c>
      <c r="AP58" s="83" t="str">
        <f t="shared" si="86"/>
        <v>গণিত</v>
      </c>
      <c r="AQ58" s="9">
        <f t="shared" si="87"/>
        <v>2</v>
      </c>
      <c r="AR58" s="9">
        <f t="shared" si="88"/>
        <v>51</v>
      </c>
      <c r="AS58" s="50" t="str">
        <f t="shared" si="89"/>
        <v>0</v>
      </c>
      <c r="AT58" s="50" t="str">
        <f t="shared" si="90"/>
        <v>0</v>
      </c>
      <c r="AU58" s="50" t="str">
        <f t="shared" si="91"/>
        <v>F</v>
      </c>
      <c r="AV58" s="87" t="str">
        <f t="shared" si="92"/>
        <v>F</v>
      </c>
      <c r="AW58" s="88" t="str">
        <f t="shared" si="93"/>
        <v>F</v>
      </c>
      <c r="AX58" s="95" t="str">
        <f t="shared" si="94"/>
        <v>F</v>
      </c>
      <c r="AY58" s="49" t="str">
        <f t="shared" si="95"/>
        <v>F</v>
      </c>
      <c r="AZ58" s="87"/>
      <c r="BA58" s="87"/>
      <c r="BB58" s="87">
        <f t="shared" si="52"/>
        <v>4</v>
      </c>
      <c r="BC58" s="87">
        <f t="shared" si="53"/>
        <v>4</v>
      </c>
      <c r="BD58" s="50" t="str">
        <f t="shared" si="96"/>
        <v>Abs.</v>
      </c>
    </row>
    <row r="59" spans="1:56">
      <c r="A59" s="49">
        <f>IF(D$4="বিজ্ঞান",Science!A55,(IF(D$4="মানবিক",Humanities!A55,(IF(D$4="ব্যাবসায় শিক্ষা",B.Studies!AK55)))))</f>
        <v>52</v>
      </c>
      <c r="B59" s="50"/>
      <c r="C59" s="51" t="str">
        <f>IFERROR(IF(AN59="","",RANK(AN59,AN$8:AN$172,0)+COUNTIF(AN$8:AN59,AN59)-1),"")</f>
        <v/>
      </c>
      <c r="D59" s="52">
        <f t="shared" si="58"/>
        <v>10</v>
      </c>
      <c r="E59" s="52">
        <f t="shared" si="59"/>
        <v>52</v>
      </c>
      <c r="F59" s="52">
        <f t="shared" si="60"/>
        <v>62</v>
      </c>
      <c r="G59" s="52">
        <f t="shared" si="46"/>
        <v>3.5</v>
      </c>
      <c r="H59" s="49">
        <f t="shared" si="61"/>
        <v>70</v>
      </c>
      <c r="I59" s="49">
        <f t="shared" si="62"/>
        <v>70</v>
      </c>
      <c r="J59" s="49">
        <f t="shared" si="47"/>
        <v>4</v>
      </c>
      <c r="K59" s="52">
        <f t="shared" si="63"/>
        <v>10</v>
      </c>
      <c r="L59" s="52">
        <f t="shared" si="64"/>
        <v>12</v>
      </c>
      <c r="M59" s="52">
        <f t="shared" si="65"/>
        <v>21</v>
      </c>
      <c r="N59" s="52">
        <f t="shared" si="66"/>
        <v>43</v>
      </c>
      <c r="O59" s="52" t="str">
        <f t="shared" si="67"/>
        <v>F</v>
      </c>
      <c r="P59" s="49">
        <f t="shared" si="68"/>
        <v>9</v>
      </c>
      <c r="Q59" s="49">
        <f t="shared" si="69"/>
        <v>12</v>
      </c>
      <c r="R59" s="49">
        <f t="shared" si="70"/>
        <v>17</v>
      </c>
      <c r="S59" s="49">
        <f t="shared" si="71"/>
        <v>38</v>
      </c>
      <c r="T59" s="49" t="str">
        <f t="shared" si="72"/>
        <v>F</v>
      </c>
      <c r="U59" s="52">
        <f t="shared" si="73"/>
        <v>10</v>
      </c>
      <c r="V59" s="52">
        <f t="shared" si="74"/>
        <v>20</v>
      </c>
      <c r="W59" s="52">
        <f t="shared" si="75"/>
        <v>18</v>
      </c>
      <c r="X59" s="52">
        <f t="shared" si="76"/>
        <v>48</v>
      </c>
      <c r="Y59" s="52">
        <f t="shared" si="77"/>
        <v>2</v>
      </c>
      <c r="Z59" s="49">
        <f t="shared" si="78"/>
        <v>4</v>
      </c>
      <c r="AA59" s="49">
        <f t="shared" si="79"/>
        <v>19</v>
      </c>
      <c r="AB59" s="49">
        <f t="shared" si="54"/>
        <v>16</v>
      </c>
      <c r="AC59" s="49">
        <f t="shared" si="80"/>
        <v>39</v>
      </c>
      <c r="AD59" s="49" t="str">
        <f t="shared" si="81"/>
        <v>F</v>
      </c>
      <c r="AE59" s="52">
        <f t="shared" si="82"/>
        <v>7</v>
      </c>
      <c r="AF59" s="52">
        <f t="shared" si="83"/>
        <v>18</v>
      </c>
      <c r="AG59" s="52">
        <f t="shared" si="55"/>
        <v>15</v>
      </c>
      <c r="AH59" s="52">
        <f t="shared" si="56"/>
        <v>40</v>
      </c>
      <c r="AI59" s="52" t="str">
        <f t="shared" si="57"/>
        <v>F</v>
      </c>
      <c r="AJ59" s="52">
        <f t="shared" si="50"/>
        <v>4</v>
      </c>
      <c r="AK59" s="68" t="str">
        <f t="shared" si="84"/>
        <v>F</v>
      </c>
      <c r="AL59" s="68" t="str">
        <f t="shared" si="85"/>
        <v>F</v>
      </c>
      <c r="AM59" s="68"/>
      <c r="AN59" s="68" t="str">
        <f t="shared" si="51"/>
        <v>F</v>
      </c>
      <c r="AO59" s="69" t="str">
        <f t="shared" si="32"/>
        <v>Fail</v>
      </c>
      <c r="AP59" s="83" t="str">
        <f t="shared" si="86"/>
        <v>গণিত</v>
      </c>
      <c r="AQ59" s="9">
        <f t="shared" si="87"/>
        <v>2</v>
      </c>
      <c r="AR59" s="9">
        <f t="shared" si="88"/>
        <v>52</v>
      </c>
      <c r="AS59" s="50">
        <f t="shared" si="89"/>
        <v>0</v>
      </c>
      <c r="AT59" s="50" t="str">
        <f t="shared" si="90"/>
        <v>0</v>
      </c>
      <c r="AU59" s="50" t="str">
        <f t="shared" si="91"/>
        <v>F</v>
      </c>
      <c r="AV59" s="87" t="str">
        <f t="shared" si="92"/>
        <v>F</v>
      </c>
      <c r="AW59" s="88" t="str">
        <f t="shared" si="93"/>
        <v>F</v>
      </c>
      <c r="AX59" s="95" t="str">
        <f t="shared" si="94"/>
        <v>F</v>
      </c>
      <c r="AY59" s="49" t="str">
        <f t="shared" si="95"/>
        <v>F</v>
      </c>
      <c r="AZ59" s="87"/>
      <c r="BA59" s="87"/>
      <c r="BB59" s="87">
        <f t="shared" si="52"/>
        <v>4</v>
      </c>
      <c r="BC59" s="87">
        <f t="shared" si="53"/>
        <v>4</v>
      </c>
      <c r="BD59" s="50" t="str">
        <f t="shared" si="96"/>
        <v>Abs.</v>
      </c>
    </row>
    <row r="60" spans="1:56">
      <c r="A60" s="49">
        <f>IF(D$4="বিজ্ঞান",Science!A56,(IF(D$4="মানবিক",Humanities!A56,(IF(D$4="ব্যাবসায় শিক্ষা",B.Studies!AK56)))))</f>
        <v>53</v>
      </c>
      <c r="B60" s="50"/>
      <c r="C60" s="51" t="str">
        <f>IFERROR(IF(AN60="","",RANK(AN60,AN$8:AN$172,0)+COUNTIF(AN$8:AN60,AN60)-1),"")</f>
        <v/>
      </c>
      <c r="D60" s="52">
        <f t="shared" si="58"/>
        <v>11</v>
      </c>
      <c r="E60" s="52">
        <f t="shared" si="59"/>
        <v>40</v>
      </c>
      <c r="F60" s="52">
        <f t="shared" si="60"/>
        <v>51</v>
      </c>
      <c r="G60" s="52">
        <f t="shared" si="46"/>
        <v>3</v>
      </c>
      <c r="H60" s="49">
        <f t="shared" si="61"/>
        <v>34</v>
      </c>
      <c r="I60" s="49">
        <f t="shared" si="62"/>
        <v>34</v>
      </c>
      <c r="J60" s="49">
        <f t="shared" si="47"/>
        <v>1</v>
      </c>
      <c r="K60" s="52">
        <f t="shared" si="63"/>
        <v>8</v>
      </c>
      <c r="L60" s="52">
        <f t="shared" si="64"/>
        <v>1</v>
      </c>
      <c r="M60" s="52">
        <f t="shared" si="65"/>
        <v>20</v>
      </c>
      <c r="N60" s="52">
        <f t="shared" si="66"/>
        <v>29</v>
      </c>
      <c r="O60" s="52" t="str">
        <f t="shared" si="67"/>
        <v>F</v>
      </c>
      <c r="P60" s="49">
        <f t="shared" si="68"/>
        <v>10</v>
      </c>
      <c r="Q60" s="49">
        <f t="shared" si="69"/>
        <v>9</v>
      </c>
      <c r="R60" s="49">
        <f t="shared" si="70"/>
        <v>17</v>
      </c>
      <c r="S60" s="49">
        <f t="shared" si="71"/>
        <v>36</v>
      </c>
      <c r="T60" s="49" t="str">
        <f t="shared" si="72"/>
        <v>F</v>
      </c>
      <c r="U60" s="52">
        <f t="shared" si="73"/>
        <v>5</v>
      </c>
      <c r="V60" s="52">
        <f t="shared" si="74"/>
        <v>8</v>
      </c>
      <c r="W60" s="52">
        <f t="shared" si="75"/>
        <v>9</v>
      </c>
      <c r="X60" s="52">
        <f t="shared" si="76"/>
        <v>22</v>
      </c>
      <c r="Y60" s="52" t="str">
        <f t="shared" si="77"/>
        <v>F</v>
      </c>
      <c r="Z60" s="49">
        <f t="shared" si="78"/>
        <v>7</v>
      </c>
      <c r="AA60" s="49">
        <f t="shared" si="79"/>
        <v>0</v>
      </c>
      <c r="AB60" s="49">
        <f t="shared" si="54"/>
        <v>15</v>
      </c>
      <c r="AC60" s="49">
        <f t="shared" si="80"/>
        <v>22</v>
      </c>
      <c r="AD60" s="49" t="str">
        <f t="shared" si="81"/>
        <v>F</v>
      </c>
      <c r="AE60" s="52">
        <f t="shared" si="82"/>
        <v>6</v>
      </c>
      <c r="AF60" s="52">
        <f t="shared" si="83"/>
        <v>13</v>
      </c>
      <c r="AG60" s="52">
        <f t="shared" si="55"/>
        <v>15</v>
      </c>
      <c r="AH60" s="52">
        <f t="shared" si="56"/>
        <v>34</v>
      </c>
      <c r="AI60" s="52" t="str">
        <f t="shared" si="57"/>
        <v>F</v>
      </c>
      <c r="AJ60" s="52">
        <f t="shared" si="50"/>
        <v>5</v>
      </c>
      <c r="AK60" s="68" t="str">
        <f t="shared" si="84"/>
        <v>F</v>
      </c>
      <c r="AL60" s="68" t="str">
        <f t="shared" si="85"/>
        <v>F</v>
      </c>
      <c r="AM60" s="68"/>
      <c r="AN60" s="68" t="str">
        <f t="shared" si="51"/>
        <v>F</v>
      </c>
      <c r="AO60" s="69" t="str">
        <f t="shared" si="32"/>
        <v>Fail</v>
      </c>
      <c r="AP60" s="83" t="str">
        <f t="shared" si="86"/>
        <v>গণিত</v>
      </c>
      <c r="AQ60" s="9">
        <f t="shared" si="87"/>
        <v>2</v>
      </c>
      <c r="AR60" s="9">
        <f t="shared" si="88"/>
        <v>53</v>
      </c>
      <c r="AS60" s="50" t="str">
        <f t="shared" si="89"/>
        <v>0</v>
      </c>
      <c r="AT60" s="50" t="str">
        <f t="shared" si="90"/>
        <v>0</v>
      </c>
      <c r="AU60" s="50" t="str">
        <f t="shared" si="91"/>
        <v>F</v>
      </c>
      <c r="AV60" s="87" t="str">
        <f t="shared" si="92"/>
        <v>F</v>
      </c>
      <c r="AW60" s="88" t="str">
        <f t="shared" si="93"/>
        <v>F</v>
      </c>
      <c r="AX60" s="95" t="str">
        <f t="shared" si="94"/>
        <v>F</v>
      </c>
      <c r="AY60" s="49" t="str">
        <f t="shared" si="95"/>
        <v>F</v>
      </c>
      <c r="AZ60" s="87"/>
      <c r="BA60" s="87"/>
      <c r="BB60" s="87">
        <f t="shared" si="52"/>
        <v>5</v>
      </c>
      <c r="BC60" s="87">
        <f t="shared" si="53"/>
        <v>5</v>
      </c>
      <c r="BD60" s="50" t="str">
        <f t="shared" si="96"/>
        <v>Abs.</v>
      </c>
    </row>
    <row r="61" spans="1:56">
      <c r="A61" s="49">
        <f>IF(D$4="বিজ্ঞান",Science!A57,(IF(D$4="মানবিক",Humanities!A57,(IF(D$4="ব্যাবসায় শিক্ষা",B.Studies!AK57)))))</f>
        <v>54</v>
      </c>
      <c r="B61" s="50"/>
      <c r="C61" s="51" t="str">
        <f>IFERROR(IF(AN61="","",RANK(AN61,AN$8:AN$172,0)+COUNTIF(AN$8:AN61,AN61)-1),"")</f>
        <v/>
      </c>
      <c r="D61" s="52">
        <f t="shared" si="58"/>
        <v>13</v>
      </c>
      <c r="E61" s="52">
        <f t="shared" si="59"/>
        <v>43</v>
      </c>
      <c r="F61" s="52">
        <f t="shared" si="60"/>
        <v>56</v>
      </c>
      <c r="G61" s="52">
        <f t="shared" si="46"/>
        <v>3</v>
      </c>
      <c r="H61" s="49">
        <f t="shared" si="61"/>
        <v>48</v>
      </c>
      <c r="I61" s="49">
        <f t="shared" si="62"/>
        <v>48</v>
      </c>
      <c r="J61" s="49">
        <f t="shared" si="47"/>
        <v>2</v>
      </c>
      <c r="K61" s="52">
        <f t="shared" si="63"/>
        <v>7</v>
      </c>
      <c r="L61" s="52">
        <f t="shared" si="64"/>
        <v>12</v>
      </c>
      <c r="M61" s="52">
        <f t="shared" si="65"/>
        <v>20</v>
      </c>
      <c r="N61" s="52">
        <f t="shared" si="66"/>
        <v>39</v>
      </c>
      <c r="O61" s="52" t="str">
        <f t="shared" si="67"/>
        <v>F</v>
      </c>
      <c r="P61" s="49">
        <f t="shared" si="68"/>
        <v>7</v>
      </c>
      <c r="Q61" s="49">
        <f t="shared" si="69"/>
        <v>11</v>
      </c>
      <c r="R61" s="49">
        <f t="shared" si="70"/>
        <v>17</v>
      </c>
      <c r="S61" s="49">
        <f t="shared" si="71"/>
        <v>35</v>
      </c>
      <c r="T61" s="49" t="str">
        <f t="shared" si="72"/>
        <v>F</v>
      </c>
      <c r="U61" s="52">
        <f t="shared" si="73"/>
        <v>7</v>
      </c>
      <c r="V61" s="52">
        <f t="shared" si="74"/>
        <v>9</v>
      </c>
      <c r="W61" s="52">
        <f t="shared" si="75"/>
        <v>9</v>
      </c>
      <c r="X61" s="52">
        <f t="shared" si="76"/>
        <v>25</v>
      </c>
      <c r="Y61" s="52" t="str">
        <f t="shared" si="77"/>
        <v>F</v>
      </c>
      <c r="Z61" s="49">
        <f t="shared" si="78"/>
        <v>6</v>
      </c>
      <c r="AA61" s="49">
        <f t="shared" si="79"/>
        <v>0</v>
      </c>
      <c r="AB61" s="49">
        <f t="shared" si="54"/>
        <v>15</v>
      </c>
      <c r="AC61" s="49">
        <f t="shared" si="80"/>
        <v>21</v>
      </c>
      <c r="AD61" s="49" t="str">
        <f t="shared" si="81"/>
        <v>F</v>
      </c>
      <c r="AE61" s="52">
        <f t="shared" si="82"/>
        <v>9</v>
      </c>
      <c r="AF61" s="52">
        <f t="shared" si="83"/>
        <v>9</v>
      </c>
      <c r="AG61" s="52">
        <f t="shared" si="55"/>
        <v>15</v>
      </c>
      <c r="AH61" s="52">
        <f t="shared" si="56"/>
        <v>33</v>
      </c>
      <c r="AI61" s="52" t="str">
        <f t="shared" si="57"/>
        <v>F</v>
      </c>
      <c r="AJ61" s="52">
        <f t="shared" si="50"/>
        <v>5</v>
      </c>
      <c r="AK61" s="68" t="str">
        <f t="shared" si="84"/>
        <v>F</v>
      </c>
      <c r="AL61" s="68" t="str">
        <f t="shared" si="85"/>
        <v>F</v>
      </c>
      <c r="AM61" s="68"/>
      <c r="AN61" s="68" t="str">
        <f t="shared" si="51"/>
        <v>F</v>
      </c>
      <c r="AO61" s="69" t="str">
        <f t="shared" si="32"/>
        <v>Fail</v>
      </c>
      <c r="AP61" s="83" t="str">
        <f t="shared" si="86"/>
        <v>গণিত</v>
      </c>
      <c r="AQ61" s="9">
        <f t="shared" si="87"/>
        <v>2</v>
      </c>
      <c r="AR61" s="9">
        <f t="shared" si="88"/>
        <v>54</v>
      </c>
      <c r="AS61" s="50" t="str">
        <f t="shared" si="89"/>
        <v>0</v>
      </c>
      <c r="AT61" s="50" t="str">
        <f t="shared" si="90"/>
        <v>0</v>
      </c>
      <c r="AU61" s="50" t="str">
        <f t="shared" si="91"/>
        <v>F</v>
      </c>
      <c r="AV61" s="87" t="str">
        <f t="shared" si="92"/>
        <v>F</v>
      </c>
      <c r="AW61" s="88" t="str">
        <f t="shared" si="93"/>
        <v>F</v>
      </c>
      <c r="AX61" s="95" t="str">
        <f t="shared" si="94"/>
        <v>F</v>
      </c>
      <c r="AY61" s="49" t="str">
        <f t="shared" si="95"/>
        <v>F</v>
      </c>
      <c r="AZ61" s="87"/>
      <c r="BA61" s="87"/>
      <c r="BB61" s="87">
        <f t="shared" si="52"/>
        <v>5</v>
      </c>
      <c r="BC61" s="87">
        <f t="shared" si="53"/>
        <v>5</v>
      </c>
      <c r="BD61" s="50" t="str">
        <f t="shared" si="96"/>
        <v>Abs.</v>
      </c>
    </row>
    <row r="62" spans="1:56">
      <c r="A62" s="49">
        <f>IF(D$4="বিজ্ঞান",Science!A58,(IF(D$4="মানবিক",Humanities!A58,(IF(D$4="ব্যাবসায় শিক্ষা",B.Studies!AK58)))))</f>
        <v>55</v>
      </c>
      <c r="B62" s="50"/>
      <c r="C62" s="51" t="str">
        <f>IFERROR(IF(AN62="","",RANK(AN62,AN$8:AN$172,0)+COUNTIF(AN$8:AN62,AN62)-1),"")</f>
        <v/>
      </c>
      <c r="D62" s="52">
        <f t="shared" si="58"/>
        <v>14</v>
      </c>
      <c r="E62" s="52">
        <f t="shared" si="59"/>
        <v>43</v>
      </c>
      <c r="F62" s="52">
        <f t="shared" si="60"/>
        <v>57</v>
      </c>
      <c r="G62" s="52">
        <f t="shared" si="46"/>
        <v>3</v>
      </c>
      <c r="H62" s="49">
        <f t="shared" si="61"/>
        <v>61</v>
      </c>
      <c r="I62" s="49">
        <f t="shared" si="62"/>
        <v>61</v>
      </c>
      <c r="J62" s="49">
        <f t="shared" si="47"/>
        <v>3.5</v>
      </c>
      <c r="K62" s="52">
        <f t="shared" si="63"/>
        <v>10</v>
      </c>
      <c r="L62" s="52">
        <f t="shared" si="64"/>
        <v>4</v>
      </c>
      <c r="M62" s="52">
        <f t="shared" si="65"/>
        <v>21</v>
      </c>
      <c r="N62" s="52">
        <f t="shared" si="66"/>
        <v>35</v>
      </c>
      <c r="O62" s="52" t="str">
        <f t="shared" si="67"/>
        <v>F</v>
      </c>
      <c r="P62" s="49">
        <f t="shared" si="68"/>
        <v>9</v>
      </c>
      <c r="Q62" s="49">
        <f t="shared" si="69"/>
        <v>20</v>
      </c>
      <c r="R62" s="49">
        <f t="shared" si="70"/>
        <v>17</v>
      </c>
      <c r="S62" s="49">
        <f t="shared" si="71"/>
        <v>46</v>
      </c>
      <c r="T62" s="49">
        <f t="shared" si="72"/>
        <v>2</v>
      </c>
      <c r="U62" s="52">
        <f t="shared" si="73"/>
        <v>13</v>
      </c>
      <c r="V62" s="52">
        <f t="shared" si="74"/>
        <v>21</v>
      </c>
      <c r="W62" s="52">
        <f t="shared" si="75"/>
        <v>10</v>
      </c>
      <c r="X62" s="52">
        <f t="shared" si="76"/>
        <v>44</v>
      </c>
      <c r="Y62" s="52">
        <f t="shared" si="77"/>
        <v>2</v>
      </c>
      <c r="Z62" s="49">
        <f t="shared" si="78"/>
        <v>8</v>
      </c>
      <c r="AA62" s="49">
        <f t="shared" si="79"/>
        <v>0</v>
      </c>
      <c r="AB62" s="49">
        <f t="shared" si="54"/>
        <v>15</v>
      </c>
      <c r="AC62" s="49">
        <f t="shared" si="80"/>
        <v>23</v>
      </c>
      <c r="AD62" s="49" t="str">
        <f t="shared" si="81"/>
        <v>F</v>
      </c>
      <c r="AE62" s="52" t="str">
        <f t="shared" si="82"/>
        <v>Abs.</v>
      </c>
      <c r="AF62" s="52" t="str">
        <f t="shared" si="83"/>
        <v>Abs.</v>
      </c>
      <c r="AG62" s="52" t="str">
        <f t="shared" si="55"/>
        <v>Abs.</v>
      </c>
      <c r="AH62" s="52" t="str">
        <f t="shared" si="56"/>
        <v>Abs.</v>
      </c>
      <c r="AI62" s="52" t="str">
        <f t="shared" si="57"/>
        <v>Abs.</v>
      </c>
      <c r="AJ62" s="52">
        <f t="shared" si="50"/>
        <v>2</v>
      </c>
      <c r="AK62" s="68" t="str">
        <f t="shared" si="84"/>
        <v>Abs.</v>
      </c>
      <c r="AL62" s="68" t="str">
        <f t="shared" si="85"/>
        <v>Abs.</v>
      </c>
      <c r="AM62" s="68"/>
      <c r="AN62" s="68" t="str">
        <f t="shared" si="51"/>
        <v>Abs.</v>
      </c>
      <c r="AO62" s="69" t="str">
        <f t="shared" si="32"/>
        <v>Abs.</v>
      </c>
      <c r="AP62" s="83" t="str">
        <f t="shared" si="86"/>
        <v>গণিত</v>
      </c>
      <c r="AQ62" s="9">
        <f t="shared" si="87"/>
        <v>2</v>
      </c>
      <c r="AR62" s="9">
        <f t="shared" si="88"/>
        <v>55</v>
      </c>
      <c r="AS62" s="50">
        <f t="shared" si="89"/>
        <v>0</v>
      </c>
      <c r="AT62" s="50" t="str">
        <f t="shared" si="90"/>
        <v>0</v>
      </c>
      <c r="AU62" s="50" t="str">
        <f t="shared" si="91"/>
        <v>Abs.</v>
      </c>
      <c r="AV62" s="87" t="str">
        <f t="shared" si="92"/>
        <v>Abs.</v>
      </c>
      <c r="AW62" s="88" t="str">
        <f t="shared" si="93"/>
        <v>Abs.</v>
      </c>
      <c r="AX62" s="95" t="str">
        <f t="shared" si="94"/>
        <v>Abs.</v>
      </c>
      <c r="AY62" s="49" t="str">
        <f t="shared" si="95"/>
        <v>Abs.</v>
      </c>
      <c r="AZ62" s="87"/>
      <c r="BA62" s="87"/>
      <c r="BB62" s="87">
        <f t="shared" si="52"/>
        <v>2</v>
      </c>
      <c r="BC62" s="87">
        <f t="shared" si="53"/>
        <v>2</v>
      </c>
      <c r="BD62" s="50" t="str">
        <f t="shared" si="96"/>
        <v>Abs.</v>
      </c>
    </row>
    <row r="63" spans="1:56">
      <c r="A63" s="49">
        <f>IF(D$4="বিজ্ঞান",Science!A59,(IF(D$4="মানবিক",Humanities!A59,(IF(D$4="ব্যাবসায় শিক্ষা",B.Studies!AK59)))))</f>
        <v>56</v>
      </c>
      <c r="B63" s="50"/>
      <c r="C63" s="51" t="str">
        <f>IFERROR(IF(AN63="","",RANK(AN63,AN$8:AN$172,0)+COUNTIF(AN$8:AN63,AN63)-1),"")</f>
        <v/>
      </c>
      <c r="D63" s="52">
        <f t="shared" si="58"/>
        <v>12</v>
      </c>
      <c r="E63" s="52">
        <f t="shared" si="59"/>
        <v>24</v>
      </c>
      <c r="F63" s="52">
        <f t="shared" si="60"/>
        <v>36</v>
      </c>
      <c r="G63" s="52" t="str">
        <f t="shared" si="46"/>
        <v>F</v>
      </c>
      <c r="H63" s="49">
        <f t="shared" si="61"/>
        <v>22</v>
      </c>
      <c r="I63" s="49">
        <f t="shared" si="62"/>
        <v>22</v>
      </c>
      <c r="J63" s="49" t="str">
        <f t="shared" si="47"/>
        <v>F</v>
      </c>
      <c r="K63" s="52">
        <f t="shared" si="63"/>
        <v>8</v>
      </c>
      <c r="L63" s="52">
        <f t="shared" si="64"/>
        <v>0</v>
      </c>
      <c r="M63" s="52">
        <f t="shared" si="65"/>
        <v>20</v>
      </c>
      <c r="N63" s="52">
        <f t="shared" si="66"/>
        <v>28</v>
      </c>
      <c r="O63" s="52" t="str">
        <f t="shared" si="67"/>
        <v>F</v>
      </c>
      <c r="P63" s="49">
        <f t="shared" si="68"/>
        <v>8</v>
      </c>
      <c r="Q63" s="49">
        <f t="shared" si="69"/>
        <v>0</v>
      </c>
      <c r="R63" s="49">
        <f t="shared" si="70"/>
        <v>17</v>
      </c>
      <c r="S63" s="49">
        <f t="shared" si="71"/>
        <v>25</v>
      </c>
      <c r="T63" s="49" t="str">
        <f t="shared" si="72"/>
        <v>F</v>
      </c>
      <c r="U63" s="52">
        <f t="shared" si="73"/>
        <v>10</v>
      </c>
      <c r="V63" s="52">
        <f t="shared" si="74"/>
        <v>4</v>
      </c>
      <c r="W63" s="52">
        <f t="shared" si="75"/>
        <v>9</v>
      </c>
      <c r="X63" s="52">
        <f t="shared" si="76"/>
        <v>23</v>
      </c>
      <c r="Y63" s="52" t="str">
        <f t="shared" si="77"/>
        <v>F</v>
      </c>
      <c r="Z63" s="49">
        <f t="shared" si="78"/>
        <v>8</v>
      </c>
      <c r="AA63" s="49">
        <f t="shared" si="79"/>
        <v>0</v>
      </c>
      <c r="AB63" s="49">
        <f t="shared" si="54"/>
        <v>15</v>
      </c>
      <c r="AC63" s="49">
        <f t="shared" si="80"/>
        <v>23</v>
      </c>
      <c r="AD63" s="49" t="str">
        <f t="shared" si="81"/>
        <v>F</v>
      </c>
      <c r="AE63" s="52">
        <f t="shared" si="82"/>
        <v>7</v>
      </c>
      <c r="AF63" s="52">
        <f t="shared" si="83"/>
        <v>10</v>
      </c>
      <c r="AG63" s="52">
        <f t="shared" si="55"/>
        <v>14</v>
      </c>
      <c r="AH63" s="52">
        <f t="shared" si="56"/>
        <v>31</v>
      </c>
      <c r="AI63" s="52" t="str">
        <f t="shared" si="57"/>
        <v>F</v>
      </c>
      <c r="AJ63" s="52">
        <f t="shared" si="50"/>
        <v>7</v>
      </c>
      <c r="AK63" s="68" t="str">
        <f t="shared" si="84"/>
        <v>F</v>
      </c>
      <c r="AL63" s="68" t="str">
        <f t="shared" si="85"/>
        <v>F</v>
      </c>
      <c r="AM63" s="68"/>
      <c r="AN63" s="68" t="str">
        <f t="shared" si="51"/>
        <v>F</v>
      </c>
      <c r="AO63" s="69" t="str">
        <f t="shared" si="32"/>
        <v>Fail</v>
      </c>
      <c r="AP63" s="83" t="str">
        <f t="shared" si="86"/>
        <v>গণিত</v>
      </c>
      <c r="AQ63" s="9">
        <f t="shared" si="87"/>
        <v>2</v>
      </c>
      <c r="AR63" s="9">
        <f t="shared" si="88"/>
        <v>56</v>
      </c>
      <c r="AS63" s="50" t="str">
        <f t="shared" si="89"/>
        <v>0</v>
      </c>
      <c r="AT63" s="50" t="str">
        <f t="shared" si="90"/>
        <v>0</v>
      </c>
      <c r="AU63" s="50" t="str">
        <f t="shared" si="91"/>
        <v>F</v>
      </c>
      <c r="AV63" s="87" t="str">
        <f t="shared" si="92"/>
        <v>F</v>
      </c>
      <c r="AW63" s="88" t="str">
        <f t="shared" si="93"/>
        <v>F</v>
      </c>
      <c r="AX63" s="95" t="str">
        <f t="shared" si="94"/>
        <v>F</v>
      </c>
      <c r="AY63" s="49" t="str">
        <f t="shared" si="95"/>
        <v>F</v>
      </c>
      <c r="AZ63" s="87"/>
      <c r="BA63" s="87"/>
      <c r="BB63" s="87">
        <f t="shared" si="52"/>
        <v>7</v>
      </c>
      <c r="BC63" s="87">
        <f t="shared" si="53"/>
        <v>7</v>
      </c>
      <c r="BD63" s="50" t="str">
        <f t="shared" si="96"/>
        <v>Abs.</v>
      </c>
    </row>
    <row r="64" spans="1:56">
      <c r="A64" s="49">
        <f>IF(D$4="বিজ্ঞান",Science!A60,(IF(D$4="মানবিক",Humanities!A60,(IF(D$4="ব্যাবসায় শিক্ষা",B.Studies!AK60)))))</f>
        <v>57</v>
      </c>
      <c r="B64" s="50"/>
      <c r="C64" s="51" t="str">
        <f>IFERROR(IF(AN64="","",RANK(AN64,AN$8:AN$172,0)+COUNTIF(AN$8:AN64,AN64)-1),"")</f>
        <v/>
      </c>
      <c r="D64" s="52">
        <f t="shared" si="58"/>
        <v>11</v>
      </c>
      <c r="E64" s="52">
        <f t="shared" si="59"/>
        <v>53</v>
      </c>
      <c r="F64" s="52">
        <f t="shared" si="60"/>
        <v>64</v>
      </c>
      <c r="G64" s="52">
        <f t="shared" si="46"/>
        <v>3.5</v>
      </c>
      <c r="H64" s="49">
        <f t="shared" si="61"/>
        <v>51</v>
      </c>
      <c r="I64" s="49">
        <f t="shared" si="62"/>
        <v>51</v>
      </c>
      <c r="J64" s="49">
        <f t="shared" si="47"/>
        <v>3</v>
      </c>
      <c r="K64" s="52">
        <f t="shared" si="63"/>
        <v>12</v>
      </c>
      <c r="L64" s="52">
        <f t="shared" si="64"/>
        <v>17</v>
      </c>
      <c r="M64" s="52">
        <f t="shared" si="65"/>
        <v>19</v>
      </c>
      <c r="N64" s="52">
        <f t="shared" si="66"/>
        <v>48</v>
      </c>
      <c r="O64" s="52">
        <f t="shared" si="67"/>
        <v>2</v>
      </c>
      <c r="P64" s="49">
        <f t="shared" si="68"/>
        <v>11</v>
      </c>
      <c r="Q64" s="49">
        <f t="shared" si="69"/>
        <v>18</v>
      </c>
      <c r="R64" s="49">
        <f t="shared" si="70"/>
        <v>17</v>
      </c>
      <c r="S64" s="49">
        <f t="shared" si="71"/>
        <v>46</v>
      </c>
      <c r="T64" s="49">
        <f t="shared" si="72"/>
        <v>2</v>
      </c>
      <c r="U64" s="52">
        <f t="shared" si="73"/>
        <v>8</v>
      </c>
      <c r="V64" s="52">
        <f t="shared" si="74"/>
        <v>18</v>
      </c>
      <c r="W64" s="52" t="str">
        <f t="shared" si="75"/>
        <v>Abs.</v>
      </c>
      <c r="X64" s="52" t="str">
        <f t="shared" si="76"/>
        <v>Abs.</v>
      </c>
      <c r="Y64" s="52" t="str">
        <f t="shared" si="77"/>
        <v>Abs.</v>
      </c>
      <c r="Z64" s="49">
        <f t="shared" si="78"/>
        <v>11</v>
      </c>
      <c r="AA64" s="49">
        <f t="shared" si="79"/>
        <v>6</v>
      </c>
      <c r="AB64" s="49">
        <f t="shared" si="54"/>
        <v>15</v>
      </c>
      <c r="AC64" s="49">
        <f t="shared" si="80"/>
        <v>32</v>
      </c>
      <c r="AD64" s="49" t="str">
        <f t="shared" si="81"/>
        <v>F</v>
      </c>
      <c r="AE64" s="52">
        <f t="shared" si="82"/>
        <v>10</v>
      </c>
      <c r="AF64" s="52">
        <f t="shared" si="83"/>
        <v>17</v>
      </c>
      <c r="AG64" s="52">
        <f t="shared" si="55"/>
        <v>14</v>
      </c>
      <c r="AH64" s="52">
        <f t="shared" si="56"/>
        <v>41</v>
      </c>
      <c r="AI64" s="52">
        <f t="shared" si="57"/>
        <v>2</v>
      </c>
      <c r="AJ64" s="52">
        <f t="shared" si="50"/>
        <v>1</v>
      </c>
      <c r="AK64" s="68" t="str">
        <f t="shared" si="84"/>
        <v>F</v>
      </c>
      <c r="AL64" s="68" t="str">
        <f t="shared" si="85"/>
        <v>Abs.</v>
      </c>
      <c r="AM64" s="68"/>
      <c r="AN64" s="68" t="str">
        <f t="shared" si="51"/>
        <v>Abs.</v>
      </c>
      <c r="AO64" s="69" t="str">
        <f t="shared" si="32"/>
        <v>Abs.</v>
      </c>
      <c r="AP64" s="83" t="str">
        <f t="shared" si="86"/>
        <v>গণিত</v>
      </c>
      <c r="AQ64" s="9">
        <f t="shared" si="87"/>
        <v>2</v>
      </c>
      <c r="AR64" s="9">
        <f t="shared" si="88"/>
        <v>57</v>
      </c>
      <c r="AS64" s="50" t="str">
        <f t="shared" si="89"/>
        <v>0</v>
      </c>
      <c r="AT64" s="50" t="str">
        <f t="shared" si="90"/>
        <v>0</v>
      </c>
      <c r="AU64" s="50" t="str">
        <f t="shared" si="91"/>
        <v>F</v>
      </c>
      <c r="AV64" s="87" t="str">
        <f t="shared" si="92"/>
        <v>Abs.</v>
      </c>
      <c r="AW64" s="88" t="str">
        <f t="shared" si="93"/>
        <v>F</v>
      </c>
      <c r="AX64" s="95" t="str">
        <f t="shared" si="94"/>
        <v>Abs.</v>
      </c>
      <c r="AY64" s="49" t="str">
        <f t="shared" si="95"/>
        <v>Abs.</v>
      </c>
      <c r="AZ64" s="87"/>
      <c r="BA64" s="87"/>
      <c r="BB64" s="87">
        <f t="shared" si="52"/>
        <v>1</v>
      </c>
      <c r="BC64" s="87">
        <f t="shared" si="53"/>
        <v>1</v>
      </c>
      <c r="BD64" s="50" t="str">
        <f t="shared" si="96"/>
        <v>Abs.</v>
      </c>
    </row>
    <row r="65" spans="1:56">
      <c r="A65" s="49">
        <f>IF(D$4="বিজ্ঞান",Science!A61,(IF(D$4="মানবিক",Humanities!A61,(IF(D$4="ব্যাবসায় শিক্ষা",B.Studies!AK61)))))</f>
        <v>58</v>
      </c>
      <c r="B65" s="50"/>
      <c r="C65" s="51">
        <f>IFERROR(IF(AN65="","",RANK(AN65,AN$8:AN$172,0)+COUNTIF(AN$8:AN65,AN65)-1),"")</f>
        <v>20</v>
      </c>
      <c r="D65" s="52">
        <f t="shared" si="58"/>
        <v>14</v>
      </c>
      <c r="E65" s="52">
        <f t="shared" si="59"/>
        <v>58</v>
      </c>
      <c r="F65" s="52">
        <f t="shared" si="60"/>
        <v>72</v>
      </c>
      <c r="G65" s="52">
        <f t="shared" si="46"/>
        <v>4</v>
      </c>
      <c r="H65" s="49">
        <f t="shared" si="61"/>
        <v>42</v>
      </c>
      <c r="I65" s="49">
        <f t="shared" si="62"/>
        <v>42</v>
      </c>
      <c r="J65" s="49">
        <f t="shared" si="47"/>
        <v>2</v>
      </c>
      <c r="K65" s="52">
        <f t="shared" si="63"/>
        <v>18</v>
      </c>
      <c r="L65" s="52">
        <f t="shared" si="64"/>
        <v>28</v>
      </c>
      <c r="M65" s="52">
        <f t="shared" si="65"/>
        <v>21</v>
      </c>
      <c r="N65" s="52">
        <f t="shared" si="66"/>
        <v>67</v>
      </c>
      <c r="O65" s="52">
        <f t="shared" si="67"/>
        <v>3.5</v>
      </c>
      <c r="P65" s="49">
        <f t="shared" si="68"/>
        <v>14</v>
      </c>
      <c r="Q65" s="49">
        <f t="shared" si="69"/>
        <v>25</v>
      </c>
      <c r="R65" s="49">
        <f t="shared" si="70"/>
        <v>20</v>
      </c>
      <c r="S65" s="49">
        <f t="shared" si="71"/>
        <v>59</v>
      </c>
      <c r="T65" s="49">
        <f t="shared" si="72"/>
        <v>3</v>
      </c>
      <c r="U65" s="52">
        <f t="shared" si="73"/>
        <v>14</v>
      </c>
      <c r="V65" s="52">
        <f t="shared" si="74"/>
        <v>22</v>
      </c>
      <c r="W65" s="52">
        <f t="shared" si="75"/>
        <v>18</v>
      </c>
      <c r="X65" s="52">
        <f t="shared" si="76"/>
        <v>54</v>
      </c>
      <c r="Y65" s="52">
        <f t="shared" si="77"/>
        <v>3</v>
      </c>
      <c r="Z65" s="49">
        <f t="shared" si="78"/>
        <v>14</v>
      </c>
      <c r="AA65" s="49">
        <f t="shared" si="79"/>
        <v>23</v>
      </c>
      <c r="AB65" s="49">
        <f t="shared" si="54"/>
        <v>16</v>
      </c>
      <c r="AC65" s="49">
        <f t="shared" si="80"/>
        <v>53</v>
      </c>
      <c r="AD65" s="49">
        <f t="shared" si="81"/>
        <v>3</v>
      </c>
      <c r="AE65" s="52">
        <f t="shared" si="82"/>
        <v>11</v>
      </c>
      <c r="AF65" s="52">
        <f t="shared" si="83"/>
        <v>21</v>
      </c>
      <c r="AG65" s="52">
        <f t="shared" si="55"/>
        <v>15</v>
      </c>
      <c r="AH65" s="52">
        <f t="shared" si="56"/>
        <v>47</v>
      </c>
      <c r="AI65" s="52">
        <f t="shared" si="57"/>
        <v>2</v>
      </c>
      <c r="AJ65" s="52">
        <f t="shared" si="50"/>
        <v>0</v>
      </c>
      <c r="AK65" s="68">
        <f t="shared" si="84"/>
        <v>17.5</v>
      </c>
      <c r="AL65" s="68">
        <f t="shared" si="85"/>
        <v>17.5</v>
      </c>
      <c r="AM65" s="68"/>
      <c r="AN65" s="68">
        <f t="shared" si="51"/>
        <v>3.0833333333333335</v>
      </c>
      <c r="AO65" s="69" t="str">
        <f t="shared" si="32"/>
        <v>Pass</v>
      </c>
      <c r="AP65" s="83" t="str">
        <f t="shared" si="86"/>
        <v>গণিত</v>
      </c>
      <c r="AQ65" s="9">
        <f t="shared" si="87"/>
        <v>2</v>
      </c>
      <c r="AR65" s="9">
        <f t="shared" si="88"/>
        <v>58</v>
      </c>
      <c r="AS65" s="50">
        <f t="shared" si="89"/>
        <v>1</v>
      </c>
      <c r="AT65" s="50">
        <f t="shared" si="90"/>
        <v>1</v>
      </c>
      <c r="AU65" s="50">
        <f t="shared" si="91"/>
        <v>3.0833333333333335</v>
      </c>
      <c r="AV65" s="87">
        <f t="shared" si="92"/>
        <v>3.0833333333333335</v>
      </c>
      <c r="AW65" s="88">
        <f t="shared" si="93"/>
        <v>3.0833333333333335</v>
      </c>
      <c r="AX65" s="95">
        <f t="shared" si="94"/>
        <v>3.0833333333333335</v>
      </c>
      <c r="AY65" s="49">
        <f t="shared" si="95"/>
        <v>394</v>
      </c>
      <c r="AZ65" s="87"/>
      <c r="BA65" s="87"/>
      <c r="BB65" s="87">
        <f t="shared" si="52"/>
        <v>0</v>
      </c>
      <c r="BC65" s="87" t="str">
        <f t="shared" si="53"/>
        <v>Pass</v>
      </c>
      <c r="BD65" s="50" t="str">
        <f t="shared" si="96"/>
        <v>Abs.</v>
      </c>
    </row>
    <row r="66" spans="1:56">
      <c r="A66" s="49">
        <f>IF(D$4="বিজ্ঞান",Science!A62,(IF(D$4="মানবিক",Humanities!A62,(IF(D$4="ব্যাবসায় শিক্ষা",B.Studies!AK62)))))</f>
        <v>59</v>
      </c>
      <c r="B66" s="50"/>
      <c r="C66" s="51">
        <f>IFERROR(IF(AN66="","",RANK(AN66,AN$8:AN$172,0)+COUNTIF(AN$8:AN66,AN66)-1),"")</f>
        <v>8</v>
      </c>
      <c r="D66" s="52">
        <f t="shared" si="58"/>
        <v>19</v>
      </c>
      <c r="E66" s="52">
        <f t="shared" si="59"/>
        <v>57</v>
      </c>
      <c r="F66" s="52">
        <f t="shared" si="60"/>
        <v>76</v>
      </c>
      <c r="G66" s="52">
        <f t="shared" si="46"/>
        <v>4</v>
      </c>
      <c r="H66" s="49">
        <f t="shared" si="61"/>
        <v>67</v>
      </c>
      <c r="I66" s="49">
        <f t="shared" si="62"/>
        <v>67</v>
      </c>
      <c r="J66" s="49">
        <f t="shared" si="47"/>
        <v>3.5</v>
      </c>
      <c r="K66" s="52">
        <f t="shared" si="63"/>
        <v>20</v>
      </c>
      <c r="L66" s="52">
        <f t="shared" si="64"/>
        <v>36</v>
      </c>
      <c r="M66" s="52">
        <f t="shared" si="65"/>
        <v>19</v>
      </c>
      <c r="N66" s="52">
        <f t="shared" si="66"/>
        <v>75</v>
      </c>
      <c r="O66" s="52">
        <f t="shared" si="67"/>
        <v>4</v>
      </c>
      <c r="P66" s="49">
        <f t="shared" si="68"/>
        <v>15</v>
      </c>
      <c r="Q66" s="49">
        <f t="shared" si="69"/>
        <v>29</v>
      </c>
      <c r="R66" s="49">
        <f t="shared" si="70"/>
        <v>22</v>
      </c>
      <c r="S66" s="49">
        <f t="shared" si="71"/>
        <v>66</v>
      </c>
      <c r="T66" s="49">
        <f t="shared" si="72"/>
        <v>3.5</v>
      </c>
      <c r="U66" s="52">
        <f t="shared" si="73"/>
        <v>17</v>
      </c>
      <c r="V66" s="52">
        <f t="shared" si="74"/>
        <v>28</v>
      </c>
      <c r="W66" s="52">
        <f t="shared" si="75"/>
        <v>18</v>
      </c>
      <c r="X66" s="52">
        <f t="shared" si="76"/>
        <v>63</v>
      </c>
      <c r="Y66" s="52">
        <f t="shared" si="77"/>
        <v>3.5</v>
      </c>
      <c r="Z66" s="49">
        <f t="shared" si="78"/>
        <v>16</v>
      </c>
      <c r="AA66" s="49">
        <f t="shared" si="79"/>
        <v>26</v>
      </c>
      <c r="AB66" s="49">
        <f t="shared" si="54"/>
        <v>16</v>
      </c>
      <c r="AC66" s="49">
        <f t="shared" si="80"/>
        <v>58</v>
      </c>
      <c r="AD66" s="49">
        <f t="shared" si="81"/>
        <v>3</v>
      </c>
      <c r="AE66" s="52">
        <f t="shared" si="82"/>
        <v>16</v>
      </c>
      <c r="AF66" s="52">
        <f t="shared" si="83"/>
        <v>31</v>
      </c>
      <c r="AG66" s="52">
        <f t="shared" si="55"/>
        <v>18</v>
      </c>
      <c r="AH66" s="52">
        <f t="shared" si="56"/>
        <v>65</v>
      </c>
      <c r="AI66" s="52">
        <f t="shared" si="57"/>
        <v>3.5</v>
      </c>
      <c r="AJ66" s="52">
        <f t="shared" si="50"/>
        <v>0</v>
      </c>
      <c r="AK66" s="68">
        <f t="shared" si="84"/>
        <v>21.5</v>
      </c>
      <c r="AL66" s="68">
        <f t="shared" si="85"/>
        <v>22</v>
      </c>
      <c r="AM66" s="68"/>
      <c r="AN66" s="68">
        <f t="shared" si="51"/>
        <v>3.8333333333333335</v>
      </c>
      <c r="AO66" s="69" t="str">
        <f t="shared" si="32"/>
        <v>Pass</v>
      </c>
      <c r="AP66" s="83" t="str">
        <f t="shared" si="86"/>
        <v>গণিত</v>
      </c>
      <c r="AQ66" s="9">
        <f t="shared" si="87"/>
        <v>2</v>
      </c>
      <c r="AR66" s="9">
        <f t="shared" si="88"/>
        <v>59</v>
      </c>
      <c r="AS66" s="50">
        <f t="shared" si="89"/>
        <v>1.5</v>
      </c>
      <c r="AT66" s="50">
        <f t="shared" si="90"/>
        <v>1</v>
      </c>
      <c r="AU66" s="50">
        <f t="shared" si="91"/>
        <v>3.8333333333333335</v>
      </c>
      <c r="AV66" s="87">
        <f t="shared" si="92"/>
        <v>3.8333333333333335</v>
      </c>
      <c r="AW66" s="88">
        <f t="shared" si="93"/>
        <v>3.8333333333333335</v>
      </c>
      <c r="AX66" s="95">
        <f t="shared" si="94"/>
        <v>3.8333333333333335</v>
      </c>
      <c r="AY66" s="49">
        <f t="shared" si="95"/>
        <v>470</v>
      </c>
      <c r="AZ66" s="87"/>
      <c r="BA66" s="87"/>
      <c r="BB66" s="87">
        <f t="shared" si="52"/>
        <v>0</v>
      </c>
      <c r="BC66" s="87" t="str">
        <f t="shared" si="53"/>
        <v>Pass</v>
      </c>
      <c r="BD66" s="50" t="str">
        <f t="shared" si="96"/>
        <v>Abs.</v>
      </c>
    </row>
    <row r="67" spans="1:56">
      <c r="A67" s="49">
        <f>IF(D$4="বিজ্ঞান",Science!A63,(IF(D$4="মানবিক",Humanities!A63,(IF(D$4="ব্যাবসায় শিক্ষা",B.Studies!AK63)))))</f>
        <v>60</v>
      </c>
      <c r="B67" s="50"/>
      <c r="C67" s="51" t="str">
        <f>IFERROR(IF(AN67="","",RANK(AN67,AN$8:AN$172,0)+COUNTIF(AN$8:AN67,AN67)-1),"")</f>
        <v/>
      </c>
      <c r="D67" s="52">
        <f t="shared" si="58"/>
        <v>9</v>
      </c>
      <c r="E67" s="52">
        <f t="shared" si="59"/>
        <v>26</v>
      </c>
      <c r="F67" s="52">
        <f t="shared" si="60"/>
        <v>35</v>
      </c>
      <c r="G67" s="52">
        <f t="shared" si="46"/>
        <v>1</v>
      </c>
      <c r="H67" s="49">
        <f t="shared" si="61"/>
        <v>24</v>
      </c>
      <c r="I67" s="49">
        <f t="shared" si="62"/>
        <v>24</v>
      </c>
      <c r="J67" s="49" t="str">
        <f t="shared" si="47"/>
        <v>F</v>
      </c>
      <c r="K67" s="52">
        <f t="shared" si="63"/>
        <v>13</v>
      </c>
      <c r="L67" s="52">
        <f t="shared" si="64"/>
        <v>1</v>
      </c>
      <c r="M67" s="52" t="str">
        <f t="shared" si="65"/>
        <v>Abs.</v>
      </c>
      <c r="N67" s="52" t="str">
        <f t="shared" si="66"/>
        <v>Abs.</v>
      </c>
      <c r="O67" s="52" t="str">
        <f t="shared" si="67"/>
        <v>Abs.</v>
      </c>
      <c r="P67" s="49">
        <f t="shared" si="68"/>
        <v>8</v>
      </c>
      <c r="Q67" s="49">
        <f t="shared" si="69"/>
        <v>6</v>
      </c>
      <c r="R67" s="49" t="str">
        <f t="shared" si="70"/>
        <v>Abs.</v>
      </c>
      <c r="S67" s="49" t="str">
        <f t="shared" si="71"/>
        <v>Abs.</v>
      </c>
      <c r="T67" s="49" t="str">
        <f t="shared" si="72"/>
        <v>Abs.</v>
      </c>
      <c r="U67" s="52">
        <f t="shared" si="73"/>
        <v>6</v>
      </c>
      <c r="V67" s="52">
        <f t="shared" si="74"/>
        <v>12</v>
      </c>
      <c r="W67" s="52" t="str">
        <f t="shared" si="75"/>
        <v>Abs.</v>
      </c>
      <c r="X67" s="52" t="str">
        <f t="shared" si="76"/>
        <v>Abs.</v>
      </c>
      <c r="Y67" s="52" t="str">
        <f t="shared" si="77"/>
        <v>Abs.</v>
      </c>
      <c r="Z67" s="49">
        <f t="shared" si="78"/>
        <v>9</v>
      </c>
      <c r="AA67" s="49">
        <f t="shared" si="79"/>
        <v>8</v>
      </c>
      <c r="AB67" s="49">
        <f t="shared" si="54"/>
        <v>15</v>
      </c>
      <c r="AC67" s="49">
        <f t="shared" si="80"/>
        <v>32</v>
      </c>
      <c r="AD67" s="49" t="str">
        <f t="shared" si="81"/>
        <v>F</v>
      </c>
      <c r="AE67" s="52">
        <f t="shared" si="82"/>
        <v>4</v>
      </c>
      <c r="AF67" s="52">
        <f t="shared" si="83"/>
        <v>10</v>
      </c>
      <c r="AG67" s="52" t="str">
        <f t="shared" si="55"/>
        <v>Abs.</v>
      </c>
      <c r="AH67" s="52" t="str">
        <f t="shared" si="56"/>
        <v>Abs.</v>
      </c>
      <c r="AI67" s="52" t="str">
        <f t="shared" si="57"/>
        <v>Abs.</v>
      </c>
      <c r="AJ67" s="52">
        <f t="shared" si="50"/>
        <v>2</v>
      </c>
      <c r="AK67" s="68" t="str">
        <f t="shared" si="84"/>
        <v>Abs.</v>
      </c>
      <c r="AL67" s="68" t="str">
        <f t="shared" si="85"/>
        <v>Abs.</v>
      </c>
      <c r="AM67" s="68"/>
      <c r="AN67" s="68" t="str">
        <f t="shared" si="51"/>
        <v>Abs.</v>
      </c>
      <c r="AO67" s="69" t="str">
        <f t="shared" si="32"/>
        <v>Abs.</v>
      </c>
      <c r="AP67" s="83" t="str">
        <f t="shared" si="86"/>
        <v>গণিত</v>
      </c>
      <c r="AQ67" s="9">
        <f t="shared" si="87"/>
        <v>2</v>
      </c>
      <c r="AR67" s="9">
        <f t="shared" si="88"/>
        <v>60</v>
      </c>
      <c r="AS67" s="50" t="str">
        <f t="shared" si="89"/>
        <v>0</v>
      </c>
      <c r="AT67" s="50" t="str">
        <f t="shared" si="90"/>
        <v>0</v>
      </c>
      <c r="AU67" s="50" t="str">
        <f t="shared" si="91"/>
        <v>Abs.</v>
      </c>
      <c r="AV67" s="87" t="str">
        <f t="shared" si="92"/>
        <v>Abs.</v>
      </c>
      <c r="AW67" s="88" t="str">
        <f t="shared" si="93"/>
        <v>Abs.</v>
      </c>
      <c r="AX67" s="95" t="str">
        <f t="shared" si="94"/>
        <v>Abs.</v>
      </c>
      <c r="AY67" s="49" t="str">
        <f t="shared" si="95"/>
        <v>Abs.</v>
      </c>
      <c r="AZ67" s="87"/>
      <c r="BA67" s="87"/>
      <c r="BB67" s="87">
        <f t="shared" si="52"/>
        <v>2</v>
      </c>
      <c r="BC67" s="87">
        <f t="shared" si="53"/>
        <v>2</v>
      </c>
      <c r="BD67" s="50" t="str">
        <f t="shared" si="96"/>
        <v>Abs.</v>
      </c>
    </row>
    <row r="68" spans="1:56">
      <c r="A68" s="49">
        <f>IF(D$4="বিজ্ঞান",Science!A64,(IF(D$4="মানবিক",Humanities!A64,(IF(D$4="ব্যাবসায় শিক্ষা",B.Studies!AK64)))))</f>
        <v>61</v>
      </c>
      <c r="B68" s="50"/>
      <c r="C68" s="51">
        <f>IFERROR(IF(AN68="","",RANK(AN68,AN$8:AN$172,0)+COUNTIF(AN$8:AN68,AN68)-1),"")</f>
        <v>1</v>
      </c>
      <c r="D68" s="52">
        <f t="shared" si="58"/>
        <v>14</v>
      </c>
      <c r="E68" s="52">
        <f t="shared" si="59"/>
        <v>67</v>
      </c>
      <c r="F68" s="52">
        <f t="shared" si="60"/>
        <v>81</v>
      </c>
      <c r="G68" s="52">
        <f t="shared" si="46"/>
        <v>5</v>
      </c>
      <c r="H68" s="49">
        <f t="shared" si="61"/>
        <v>83</v>
      </c>
      <c r="I68" s="49">
        <f t="shared" si="62"/>
        <v>83</v>
      </c>
      <c r="J68" s="49">
        <f t="shared" si="47"/>
        <v>5</v>
      </c>
      <c r="K68" s="52">
        <f t="shared" si="63"/>
        <v>23</v>
      </c>
      <c r="L68" s="52">
        <f t="shared" si="64"/>
        <v>45</v>
      </c>
      <c r="M68" s="52">
        <f t="shared" si="65"/>
        <v>23</v>
      </c>
      <c r="N68" s="52">
        <f t="shared" si="66"/>
        <v>91</v>
      </c>
      <c r="O68" s="52">
        <f t="shared" si="67"/>
        <v>5</v>
      </c>
      <c r="P68" s="49">
        <f t="shared" si="68"/>
        <v>18</v>
      </c>
      <c r="Q68" s="49">
        <f t="shared" si="69"/>
        <v>47</v>
      </c>
      <c r="R68" s="49">
        <f t="shared" si="70"/>
        <v>22</v>
      </c>
      <c r="S68" s="49">
        <f t="shared" si="71"/>
        <v>87</v>
      </c>
      <c r="T68" s="49">
        <f t="shared" si="72"/>
        <v>5</v>
      </c>
      <c r="U68" s="52">
        <f t="shared" si="73"/>
        <v>19</v>
      </c>
      <c r="V68" s="52">
        <f t="shared" si="74"/>
        <v>29</v>
      </c>
      <c r="W68" s="52">
        <f t="shared" si="75"/>
        <v>18</v>
      </c>
      <c r="X68" s="52">
        <f t="shared" si="76"/>
        <v>66</v>
      </c>
      <c r="Y68" s="52">
        <f t="shared" si="77"/>
        <v>3.5</v>
      </c>
      <c r="Z68" s="49">
        <f t="shared" si="78"/>
        <v>21</v>
      </c>
      <c r="AA68" s="49">
        <f t="shared" si="79"/>
        <v>47</v>
      </c>
      <c r="AB68" s="49">
        <f t="shared" si="54"/>
        <v>22</v>
      </c>
      <c r="AC68" s="49">
        <f t="shared" si="80"/>
        <v>90</v>
      </c>
      <c r="AD68" s="49">
        <f t="shared" si="81"/>
        <v>5</v>
      </c>
      <c r="AE68" s="52">
        <f t="shared" si="82"/>
        <v>13</v>
      </c>
      <c r="AF68" s="52">
        <f t="shared" si="83"/>
        <v>34</v>
      </c>
      <c r="AG68" s="52">
        <f t="shared" si="55"/>
        <v>18</v>
      </c>
      <c r="AH68" s="52">
        <f t="shared" si="56"/>
        <v>65</v>
      </c>
      <c r="AI68" s="52">
        <f t="shared" si="57"/>
        <v>3.5</v>
      </c>
      <c r="AJ68" s="52">
        <f t="shared" si="50"/>
        <v>0</v>
      </c>
      <c r="AK68" s="68">
        <f t="shared" si="84"/>
        <v>28.5</v>
      </c>
      <c r="AL68" s="68">
        <f t="shared" si="85"/>
        <v>27</v>
      </c>
      <c r="AM68" s="68"/>
      <c r="AN68" s="68">
        <f t="shared" si="51"/>
        <v>5</v>
      </c>
      <c r="AO68" s="69" t="str">
        <f t="shared" si="32"/>
        <v>Pass</v>
      </c>
      <c r="AP68" s="83" t="str">
        <f t="shared" si="86"/>
        <v>গণিত</v>
      </c>
      <c r="AQ68" s="9">
        <f t="shared" si="87"/>
        <v>2</v>
      </c>
      <c r="AR68" s="9">
        <f t="shared" si="88"/>
        <v>61</v>
      </c>
      <c r="AS68" s="50">
        <f t="shared" si="89"/>
        <v>1.5</v>
      </c>
      <c r="AT68" s="50">
        <f t="shared" si="90"/>
        <v>3</v>
      </c>
      <c r="AU68" s="50">
        <f t="shared" si="91"/>
        <v>5</v>
      </c>
      <c r="AV68" s="87">
        <f t="shared" si="92"/>
        <v>5</v>
      </c>
      <c r="AW68" s="88">
        <f t="shared" si="93"/>
        <v>5</v>
      </c>
      <c r="AX68" s="95">
        <f t="shared" si="94"/>
        <v>5</v>
      </c>
      <c r="AY68" s="49">
        <f t="shared" si="95"/>
        <v>563</v>
      </c>
      <c r="AZ68" s="87"/>
      <c r="BA68" s="87"/>
      <c r="BB68" s="87">
        <f t="shared" si="52"/>
        <v>0</v>
      </c>
      <c r="BC68" s="87" t="str">
        <f t="shared" si="53"/>
        <v>Pass</v>
      </c>
      <c r="BD68" s="50" t="str">
        <f t="shared" si="96"/>
        <v>Abs.</v>
      </c>
    </row>
    <row r="69" spans="1:56">
      <c r="A69" s="49">
        <f>IF(D$4="বিজ্ঞান",Science!A65,(IF(D$4="মানবিক",Humanities!A65,(IF(D$4="ব্যাবসায় শিক্ষা",B.Studies!AK65)))))</f>
        <v>62</v>
      </c>
      <c r="B69" s="50"/>
      <c r="C69" s="51" t="str">
        <f>IFERROR(IF(AN69="","",RANK(AN69,AN$8:AN$172,0)+COUNTIF(AN$8:AN69,AN69)-1),"")</f>
        <v/>
      </c>
      <c r="D69" s="52">
        <f t="shared" si="58"/>
        <v>15</v>
      </c>
      <c r="E69" s="52">
        <f t="shared" si="59"/>
        <v>57</v>
      </c>
      <c r="F69" s="52">
        <f t="shared" si="60"/>
        <v>72</v>
      </c>
      <c r="G69" s="52">
        <f t="shared" si="46"/>
        <v>4</v>
      </c>
      <c r="H69" s="49">
        <f t="shared" si="61"/>
        <v>61</v>
      </c>
      <c r="I69" s="49">
        <f t="shared" si="62"/>
        <v>61</v>
      </c>
      <c r="J69" s="49">
        <f t="shared" si="47"/>
        <v>3.5</v>
      </c>
      <c r="K69" s="52">
        <f t="shared" si="63"/>
        <v>11</v>
      </c>
      <c r="L69" s="52">
        <f t="shared" si="64"/>
        <v>22</v>
      </c>
      <c r="M69" s="52">
        <f t="shared" si="65"/>
        <v>20</v>
      </c>
      <c r="N69" s="52">
        <f t="shared" si="66"/>
        <v>53</v>
      </c>
      <c r="O69" s="52">
        <f t="shared" si="67"/>
        <v>3</v>
      </c>
      <c r="P69" s="49">
        <f t="shared" si="68"/>
        <v>8</v>
      </c>
      <c r="Q69" s="49">
        <f t="shared" si="69"/>
        <v>13</v>
      </c>
      <c r="R69" s="49">
        <f t="shared" si="70"/>
        <v>20</v>
      </c>
      <c r="S69" s="49">
        <f t="shared" si="71"/>
        <v>41</v>
      </c>
      <c r="T69" s="49" t="str">
        <f t="shared" si="72"/>
        <v>F</v>
      </c>
      <c r="U69" s="52">
        <f t="shared" si="73"/>
        <v>12</v>
      </c>
      <c r="V69" s="52">
        <f t="shared" si="74"/>
        <v>21</v>
      </c>
      <c r="W69" s="52">
        <f t="shared" si="75"/>
        <v>13</v>
      </c>
      <c r="X69" s="52">
        <f t="shared" si="76"/>
        <v>46</v>
      </c>
      <c r="Y69" s="52">
        <f t="shared" si="77"/>
        <v>2</v>
      </c>
      <c r="Z69" s="49">
        <f t="shared" si="78"/>
        <v>8</v>
      </c>
      <c r="AA69" s="49">
        <f t="shared" si="79"/>
        <v>17</v>
      </c>
      <c r="AB69" s="49">
        <f t="shared" si="54"/>
        <v>15</v>
      </c>
      <c r="AC69" s="49">
        <f t="shared" si="80"/>
        <v>40</v>
      </c>
      <c r="AD69" s="49">
        <f t="shared" si="81"/>
        <v>2</v>
      </c>
      <c r="AE69" s="52">
        <f t="shared" si="82"/>
        <v>11</v>
      </c>
      <c r="AF69" s="52">
        <f t="shared" si="83"/>
        <v>18</v>
      </c>
      <c r="AG69" s="52">
        <f t="shared" si="55"/>
        <v>15</v>
      </c>
      <c r="AH69" s="52">
        <f t="shared" si="56"/>
        <v>44</v>
      </c>
      <c r="AI69" s="52">
        <f t="shared" si="57"/>
        <v>2</v>
      </c>
      <c r="AJ69" s="52">
        <f t="shared" si="50"/>
        <v>1</v>
      </c>
      <c r="AK69" s="68" t="str">
        <f t="shared" si="84"/>
        <v>F</v>
      </c>
      <c r="AL69" s="68" t="str">
        <f t="shared" si="85"/>
        <v>F</v>
      </c>
      <c r="AM69" s="68"/>
      <c r="AN69" s="68" t="str">
        <f t="shared" si="51"/>
        <v>F</v>
      </c>
      <c r="AO69" s="69" t="str">
        <f t="shared" si="32"/>
        <v>Fail</v>
      </c>
      <c r="AP69" s="83" t="str">
        <f t="shared" si="86"/>
        <v>গণিত</v>
      </c>
      <c r="AQ69" s="9">
        <f t="shared" si="87"/>
        <v>2</v>
      </c>
      <c r="AR69" s="9">
        <f t="shared" si="88"/>
        <v>62</v>
      </c>
      <c r="AS69" s="50">
        <f t="shared" si="89"/>
        <v>0</v>
      </c>
      <c r="AT69" s="50">
        <f t="shared" si="90"/>
        <v>0</v>
      </c>
      <c r="AU69" s="50" t="str">
        <f t="shared" si="91"/>
        <v>F</v>
      </c>
      <c r="AV69" s="87" t="str">
        <f t="shared" si="92"/>
        <v>F</v>
      </c>
      <c r="AW69" s="88" t="str">
        <f t="shared" si="93"/>
        <v>F</v>
      </c>
      <c r="AX69" s="95" t="str">
        <f t="shared" si="94"/>
        <v>F</v>
      </c>
      <c r="AY69" s="49" t="str">
        <f t="shared" si="95"/>
        <v>F</v>
      </c>
      <c r="AZ69" s="87"/>
      <c r="BA69" s="87"/>
      <c r="BB69" s="87">
        <f t="shared" si="52"/>
        <v>1</v>
      </c>
      <c r="BC69" s="87">
        <f t="shared" si="53"/>
        <v>1</v>
      </c>
      <c r="BD69" s="50" t="str">
        <f t="shared" si="96"/>
        <v>Abs.</v>
      </c>
    </row>
    <row r="70" spans="1:56" ht="13.5" customHeight="1">
      <c r="A70" s="49">
        <f>IF(D$4="বিজ্ঞান",Science!A66,(IF(D$4="মানবিক",Humanities!A66,(IF(D$4="ব্যাবসায় শিক্ষা",B.Studies!AK66)))))</f>
        <v>63</v>
      </c>
      <c r="B70" s="50"/>
      <c r="C70" s="51" t="str">
        <f>IFERROR(IF(AN70="","",RANK(AN70,AN$8:AN$172,0)+COUNTIF(AN$8:AN70,AN70)-1),"")</f>
        <v/>
      </c>
      <c r="D70" s="52">
        <f t="shared" si="58"/>
        <v>16</v>
      </c>
      <c r="E70" s="52">
        <f t="shared" si="59"/>
        <v>35</v>
      </c>
      <c r="F70" s="52">
        <f t="shared" si="60"/>
        <v>51</v>
      </c>
      <c r="G70" s="52">
        <f t="shared" si="46"/>
        <v>3</v>
      </c>
      <c r="H70" s="49">
        <f t="shared" si="61"/>
        <v>60</v>
      </c>
      <c r="I70" s="49">
        <f t="shared" si="62"/>
        <v>60</v>
      </c>
      <c r="J70" s="49">
        <f t="shared" si="47"/>
        <v>3.5</v>
      </c>
      <c r="K70" s="52">
        <f t="shared" si="63"/>
        <v>11</v>
      </c>
      <c r="L70" s="52">
        <f t="shared" si="64"/>
        <v>19</v>
      </c>
      <c r="M70" s="52">
        <f t="shared" si="65"/>
        <v>17</v>
      </c>
      <c r="N70" s="52">
        <f t="shared" si="66"/>
        <v>47</v>
      </c>
      <c r="O70" s="52">
        <f t="shared" si="67"/>
        <v>2</v>
      </c>
      <c r="P70" s="49">
        <f t="shared" si="68"/>
        <v>10</v>
      </c>
      <c r="Q70" s="49">
        <f t="shared" si="69"/>
        <v>12</v>
      </c>
      <c r="R70" s="49">
        <f t="shared" si="70"/>
        <v>17</v>
      </c>
      <c r="S70" s="49">
        <f t="shared" si="71"/>
        <v>39</v>
      </c>
      <c r="T70" s="49" t="str">
        <f t="shared" si="72"/>
        <v>F</v>
      </c>
      <c r="U70" s="52">
        <f t="shared" si="73"/>
        <v>8</v>
      </c>
      <c r="V70" s="52">
        <f t="shared" si="74"/>
        <v>11</v>
      </c>
      <c r="W70" s="52">
        <f t="shared" si="75"/>
        <v>12</v>
      </c>
      <c r="X70" s="52">
        <f t="shared" si="76"/>
        <v>31</v>
      </c>
      <c r="Y70" s="52" t="str">
        <f t="shared" si="77"/>
        <v>F</v>
      </c>
      <c r="Z70" s="49">
        <f t="shared" si="78"/>
        <v>9</v>
      </c>
      <c r="AA70" s="49">
        <f t="shared" si="79"/>
        <v>12</v>
      </c>
      <c r="AB70" s="49">
        <f t="shared" si="54"/>
        <v>15</v>
      </c>
      <c r="AC70" s="49">
        <f t="shared" si="80"/>
        <v>36</v>
      </c>
      <c r="AD70" s="49" t="str">
        <f t="shared" si="81"/>
        <v>F</v>
      </c>
      <c r="AE70" s="52">
        <f t="shared" si="82"/>
        <v>11</v>
      </c>
      <c r="AF70" s="52">
        <f t="shared" si="83"/>
        <v>15</v>
      </c>
      <c r="AG70" s="52">
        <f t="shared" si="55"/>
        <v>15</v>
      </c>
      <c r="AH70" s="52">
        <f t="shared" si="56"/>
        <v>41</v>
      </c>
      <c r="AI70" s="52" t="str">
        <f t="shared" si="57"/>
        <v>F</v>
      </c>
      <c r="AJ70" s="52">
        <f t="shared" si="50"/>
        <v>4</v>
      </c>
      <c r="AK70" s="68" t="str">
        <f t="shared" si="84"/>
        <v>F</v>
      </c>
      <c r="AL70" s="68" t="str">
        <f t="shared" si="85"/>
        <v>F</v>
      </c>
      <c r="AM70" s="68"/>
      <c r="AN70" s="68" t="str">
        <f t="shared" si="51"/>
        <v>F</v>
      </c>
      <c r="AO70" s="69" t="str">
        <f t="shared" si="32"/>
        <v>Fail</v>
      </c>
      <c r="AP70" s="83" t="str">
        <f t="shared" si="86"/>
        <v>জীববিজ্ঞান</v>
      </c>
      <c r="AQ70" s="9">
        <f t="shared" si="87"/>
        <v>1</v>
      </c>
      <c r="AR70" s="9">
        <f t="shared" si="88"/>
        <v>63</v>
      </c>
      <c r="AS70" s="50" t="str">
        <f t="shared" si="89"/>
        <v>0</v>
      </c>
      <c r="AT70" s="50" t="str">
        <f t="shared" si="90"/>
        <v>0</v>
      </c>
      <c r="AU70" s="50" t="str">
        <f t="shared" si="91"/>
        <v>F</v>
      </c>
      <c r="AV70" s="87" t="str">
        <f t="shared" si="92"/>
        <v>F</v>
      </c>
      <c r="AW70" s="88" t="str">
        <f t="shared" si="93"/>
        <v>F</v>
      </c>
      <c r="AX70" s="95" t="str">
        <f t="shared" si="94"/>
        <v>F</v>
      </c>
      <c r="AY70" s="49" t="str">
        <f t="shared" si="95"/>
        <v>F</v>
      </c>
      <c r="AZ70" s="87"/>
      <c r="BA70" s="87"/>
      <c r="BB70" s="87">
        <f t="shared" si="52"/>
        <v>4</v>
      </c>
      <c r="BC70" s="87">
        <f t="shared" si="53"/>
        <v>4</v>
      </c>
      <c r="BD70" s="50" t="str">
        <f t="shared" si="96"/>
        <v>Abs.</v>
      </c>
    </row>
    <row r="71" spans="1:56">
      <c r="A71" s="49">
        <f>IF(D$4="বিজ্ঞান",Science!A67,(IF(D$4="মানবিক",Humanities!A67,(IF(D$4="ব্যাবসায় শিক্ষা",B.Studies!AK67)))))</f>
        <v>64</v>
      </c>
      <c r="B71" s="50"/>
      <c r="C71" s="51" t="str">
        <f>IFERROR(IF(AN71="","",RANK(AN71,AN$8:AN$172,0)+COUNTIF(AN$8:AN71,AN71)-1),"")</f>
        <v/>
      </c>
      <c r="D71" s="52">
        <f t="shared" si="58"/>
        <v>12</v>
      </c>
      <c r="E71" s="52">
        <f t="shared" si="59"/>
        <v>35</v>
      </c>
      <c r="F71" s="52">
        <f t="shared" si="60"/>
        <v>47</v>
      </c>
      <c r="G71" s="52">
        <f t="shared" si="46"/>
        <v>2</v>
      </c>
      <c r="H71" s="49">
        <f t="shared" si="61"/>
        <v>34</v>
      </c>
      <c r="I71" s="49">
        <f t="shared" si="62"/>
        <v>34</v>
      </c>
      <c r="J71" s="49">
        <f t="shared" si="47"/>
        <v>1</v>
      </c>
      <c r="K71" s="52">
        <f t="shared" si="63"/>
        <v>16</v>
      </c>
      <c r="L71" s="52">
        <f t="shared" si="64"/>
        <v>25</v>
      </c>
      <c r="M71" s="52">
        <f t="shared" si="65"/>
        <v>20</v>
      </c>
      <c r="N71" s="52">
        <f t="shared" si="66"/>
        <v>61</v>
      </c>
      <c r="O71" s="52">
        <f t="shared" si="67"/>
        <v>3.5</v>
      </c>
      <c r="P71" s="49">
        <f t="shared" si="68"/>
        <v>10</v>
      </c>
      <c r="Q71" s="49">
        <f t="shared" si="69"/>
        <v>10</v>
      </c>
      <c r="R71" s="49">
        <f t="shared" si="70"/>
        <v>20</v>
      </c>
      <c r="S71" s="49">
        <f t="shared" si="71"/>
        <v>40</v>
      </c>
      <c r="T71" s="49" t="str">
        <f t="shared" si="72"/>
        <v>F</v>
      </c>
      <c r="U71" s="52">
        <f t="shared" si="73"/>
        <v>14</v>
      </c>
      <c r="V71" s="52">
        <f t="shared" si="74"/>
        <v>13</v>
      </c>
      <c r="W71" s="52">
        <f t="shared" si="75"/>
        <v>9</v>
      </c>
      <c r="X71" s="52">
        <f t="shared" si="76"/>
        <v>36</v>
      </c>
      <c r="Y71" s="52" t="str">
        <f t="shared" si="77"/>
        <v>F</v>
      </c>
      <c r="Z71" s="49">
        <f t="shared" si="78"/>
        <v>14</v>
      </c>
      <c r="AA71" s="49">
        <f t="shared" si="79"/>
        <v>23</v>
      </c>
      <c r="AB71" s="49">
        <f t="shared" si="54"/>
        <v>18</v>
      </c>
      <c r="AC71" s="49">
        <f t="shared" si="80"/>
        <v>55</v>
      </c>
      <c r="AD71" s="49">
        <f t="shared" si="81"/>
        <v>3</v>
      </c>
      <c r="AE71" s="52">
        <f t="shared" si="82"/>
        <v>7</v>
      </c>
      <c r="AF71" s="52">
        <f t="shared" si="83"/>
        <v>15</v>
      </c>
      <c r="AG71" s="52" t="str">
        <f t="shared" si="55"/>
        <v>Abs.</v>
      </c>
      <c r="AH71" s="52" t="str">
        <f t="shared" si="56"/>
        <v>Abs.</v>
      </c>
      <c r="AI71" s="52" t="str">
        <f t="shared" si="57"/>
        <v>Abs.</v>
      </c>
      <c r="AJ71" s="52">
        <f t="shared" si="50"/>
        <v>2</v>
      </c>
      <c r="AK71" s="68" t="str">
        <f t="shared" si="84"/>
        <v>Abs.</v>
      </c>
      <c r="AL71" s="68" t="str">
        <f t="shared" si="85"/>
        <v>Abs.</v>
      </c>
      <c r="AM71" s="68"/>
      <c r="AN71" s="68" t="str">
        <f t="shared" si="51"/>
        <v>Abs.</v>
      </c>
      <c r="AO71" s="69" t="str">
        <f t="shared" si="32"/>
        <v>Abs.</v>
      </c>
      <c r="AP71" s="83" t="str">
        <f t="shared" si="86"/>
        <v>গণিত</v>
      </c>
      <c r="AQ71" s="9">
        <f t="shared" si="87"/>
        <v>2</v>
      </c>
      <c r="AR71" s="9">
        <f t="shared" si="88"/>
        <v>64</v>
      </c>
      <c r="AS71" s="50" t="str">
        <f t="shared" si="89"/>
        <v>0</v>
      </c>
      <c r="AT71" s="50">
        <f t="shared" si="90"/>
        <v>1</v>
      </c>
      <c r="AU71" s="50" t="str">
        <f t="shared" si="91"/>
        <v>Abs.</v>
      </c>
      <c r="AV71" s="87" t="str">
        <f t="shared" si="92"/>
        <v>Abs.</v>
      </c>
      <c r="AW71" s="88" t="str">
        <f t="shared" si="93"/>
        <v>Abs.</v>
      </c>
      <c r="AX71" s="95" t="str">
        <f t="shared" si="94"/>
        <v>Abs.</v>
      </c>
      <c r="AY71" s="49" t="str">
        <f t="shared" si="95"/>
        <v>Abs.</v>
      </c>
      <c r="AZ71" s="87"/>
      <c r="BA71" s="87"/>
      <c r="BB71" s="87">
        <f t="shared" ref="BB71:BB130" si="97">COUNTIF(D71:AI71,"F")</f>
        <v>2</v>
      </c>
      <c r="BC71" s="87">
        <f t="shared" ref="BC71:BC130" si="98">IF(BB71=0,"Pass",BB71)</f>
        <v>2</v>
      </c>
      <c r="BD71" s="50" t="str">
        <f t="shared" si="96"/>
        <v>Abs.</v>
      </c>
    </row>
    <row r="72" spans="1:56">
      <c r="A72" s="49">
        <f>IF(D$4="বিজ্ঞান",Science!A68,(IF(D$4="মানবিক",Humanities!A68,(IF(D$4="ব্যাবসায় শিক্ষা",B.Studies!AK68)))))</f>
        <v>65</v>
      </c>
      <c r="B72" s="50"/>
      <c r="C72" s="51" t="str">
        <f>IFERROR(IF(AN72="","",RANK(AN72,AN$8:AN$172,0)+COUNTIF(AN$8:AN72,AN72)-1),"")</f>
        <v/>
      </c>
      <c r="D72" s="52">
        <f t="shared" ref="D72:D103" si="99">IFERROR(IF(D$4="বিজ্ঞান",(VLOOKUP(A72,DSc,6,FALSE)),IF(D$4="মানবিক",(VLOOKUP(A72,DHU,6,FALSE)),IF(D$4="ব্যাবসায় শিক্ষা",(VLOOKUP(A72,DBS,6,FALSE))))),"")</f>
        <v>12</v>
      </c>
      <c r="E72" s="52">
        <f t="shared" ref="E72:E103" si="100">IFERROR(IF(D$4="বিজ্ঞান",(VLOOKUP(A72,DSc,7,FALSE)),IF(D$4="মানবিক",(VLOOKUP(A72,DHU,7,FALSE)),(VLOOKUP(A72,DBS,7,FALSE)))),"")</f>
        <v>30</v>
      </c>
      <c r="F72" s="52">
        <f t="shared" ref="F72:F103" si="101">IFERROR(IF(D$4="বিজ্ঞান",(VLOOKUP(A72,DSc,8,FALSE)),IF(D$4="মানবিক",(VLOOKUP(A72,DHU,8,FALSE)),(VLOOKUP(A72,DBS,8,FALSE)))),"")</f>
        <v>42</v>
      </c>
      <c r="G72" s="52">
        <f t="shared" si="46"/>
        <v>2</v>
      </c>
      <c r="H72" s="49">
        <f t="shared" ref="H72:H103" si="102">IFERROR(IF(D$4="বিজ্ঞান",(VLOOKUP(A72,DSc,14,FALSE)),IF(D$4="মানবিক",(VLOOKUP(A72,DHU,14,FALSE)),(VLOOKUP(A72,DBS,14,FALSE)))),"")</f>
        <v>25</v>
      </c>
      <c r="I72" s="49">
        <f t="shared" ref="I72:I103" si="103">IFERROR(IF(D$4="বিজ্ঞান",(VLOOKUP(A72,DSc,15,FALSE)),IF(D$4="মানবিক",(VLOOKUP(A72,DHU,15,FALSE)),(VLOOKUP(A72,DBS,15,FALSE)))),"")</f>
        <v>25</v>
      </c>
      <c r="J72" s="49" t="str">
        <f t="shared" si="47"/>
        <v>F</v>
      </c>
      <c r="K72" s="52">
        <f t="shared" ref="K72:K103" si="104">IFERROR(IF(D$4="বিজ্ঞান",(VLOOKUP(A72,DSc,23,FALSE)),IF(D$4="মানবিক",(VLOOKUP(A72,DHU,22,FALSE)),(VLOOKUP(A72,DBS,22,FALSE)))),"")</f>
        <v>16</v>
      </c>
      <c r="L72" s="52">
        <f t="shared" ref="L72:L103" si="105">IFERROR(IF(D$4="বিজ্ঞান",(VLOOKUP(A72,DSc,24,FALSE)),IF(D$4="মানবিক",(VLOOKUP(A72,DHU,23,FALSE)),(VLOOKUP(A72,DBS,23,FALSE)))),"")</f>
        <v>23</v>
      </c>
      <c r="M72" s="52">
        <f t="shared" ref="M72:M103" si="106">IFERROR(IF(D$4="বিজ্ঞান",(VLOOKUP(A72,DSc,25,FALSE)),IF(D$4="মানবিক",(VLOOKUP(A72,DHU,0,FALSE)),(VLOOKUP(A72,DBS,0,FALSE)))),"")</f>
        <v>21</v>
      </c>
      <c r="N72" s="52">
        <f t="shared" ref="N72:N103" si="107">IFERROR(IF(D$4="বিজ্ঞান",(VLOOKUP(A72,DSc,26,FALSE)),IF(D$4="মানবিক",(VLOOKUP(A72,DHU,24,FALSE)),(VLOOKUP(A72,DBS,24,FALSE)))),"")</f>
        <v>60</v>
      </c>
      <c r="O72" s="52">
        <f t="shared" ref="O72:O103" si="108">IFERROR(IF(D$4="বিজ্ঞান",(VLOOKUP(A72,DSc,28,FALSE)),IF(D$4="মানবিক",(VLOOKUP(A72,DHU,26,FALSE)),(VLOOKUP(A72,DBS,26,FALSE)))),"")</f>
        <v>3.5</v>
      </c>
      <c r="P72" s="49">
        <f t="shared" ref="P72:P103" si="109">IFERROR(IF(D$4="বিজ্ঞান",(VLOOKUP(A72,DSc,34,FALSE)),IF(D$4="মানবিক",(VLOOKUP(A72,DHU,31,FALSE)),(VLOOKUP(A72,DBS,31,FALSE)))),"")</f>
        <v>11</v>
      </c>
      <c r="Q72" s="49">
        <f t="shared" ref="Q72:Q103" si="110">IFERROR(IF(D$4="বিজ্ঞান",(VLOOKUP(A72,DSc,35,FALSE)),IF(D$4="মানবিক",(VLOOKUP(A72,DHU,32,FALSE)),(VLOOKUP(A72,DBS,32,FALSE)))),"")</f>
        <v>9</v>
      </c>
      <c r="R72" s="49">
        <f t="shared" ref="R72:R103" si="111">IFERROR(IF(D$4="বিজ্ঞান",(VLOOKUP(A72,DSc,36,FALSE)),IF(D$4="মানবিক",(VLOOKUP(A72,DHU,0,FALSE)),(VLOOKUP(A72,DBS,0,FALSE)))),"")</f>
        <v>17</v>
      </c>
      <c r="S72" s="49">
        <f t="shared" ref="S72:S103" si="112">IFERROR(IF(D$4="বিজ্ঞান",(VLOOKUP(A72,DSc,37,FALSE)),IF(D$4="মানবিক",(VLOOKUP(A72,DHU,33,FALSE)),(VLOOKUP(A72,DBS,33,FALSE)))),"")</f>
        <v>37</v>
      </c>
      <c r="T72" s="49" t="str">
        <f t="shared" ref="T72:T103" si="113">IFERROR(IF(D$4="বিজ্ঞান",(VLOOKUP(A72,DSc,39,FALSE)),IF(D$4="মানবিক",(VLOOKUP(A72,DHU,35,FALSE)),(VLOOKUP(A72,DBS,35,FALSE)))),"")</f>
        <v>F</v>
      </c>
      <c r="U72" s="52">
        <f t="shared" ref="U72:U103" si="114">IFERROR(IF(D$4="বিজ্ঞান",(VLOOKUP(A72,DSc,45,FALSE)),IF(D$4="মানবিক",(VLOOKUP(A72,DHU,40,FALSE)),(VLOOKUP(A72,DBS,40,FALSE)))),"")</f>
        <v>13</v>
      </c>
      <c r="V72" s="52">
        <f t="shared" ref="V72:V103" si="115">IFERROR(IF(D$4="বিজ্ঞান",(VLOOKUP(A72,DSc,46,FALSE)),IF(D$4="মানবিক",(VLOOKUP(A72,DHU,41,FALSE)),(VLOOKUP(A72,DBS,41,FALSE)))),"")</f>
        <v>11</v>
      </c>
      <c r="W72" s="52">
        <f t="shared" ref="W72:W103" si="116">IFERROR(IF(D$4="বিজ্ঞান",(VLOOKUP(A72,DSc,47,FALSE)),IF(D$4="মানবিক",(VLOOKUP(A72,DHU,0,FALSE)),(VLOOKUP(A72,DBS,0,FALSE)))),"")</f>
        <v>9</v>
      </c>
      <c r="X72" s="52">
        <f t="shared" ref="X72:X103" si="117">IFERROR(IF(D$4="বিজ্ঞান",(VLOOKUP(A72,DSc,48,FALSE)),IF(D$4="মানবিক",(VLOOKUP(A72,DHU,42,FALSE)),(VLOOKUP(A72,DBS,42,FALSE)))),"")</f>
        <v>33</v>
      </c>
      <c r="Y72" s="52" t="str">
        <f t="shared" ref="Y72:Y103" si="118">IFERROR(IF(D$4="বিজ্ঞান",(VLOOKUP(A72,DSc,50,FALSE)),IF(D$4="মানবিক",(VLOOKUP(A72,DHU,44,FALSE)),(VLOOKUP(A72,DBS,44,FALSE)))),"")</f>
        <v>F</v>
      </c>
      <c r="Z72" s="49">
        <f t="shared" ref="Z72:Z103" si="119">IFERROR(IF(D$4="বিজ্ঞান",(VLOOKUP(A72,DSc,56,FALSE)),IF(D$4="মানবিক",(VLOOKUP(A72,DHU,49,FALSE)),(VLOOKUP(A72,DBS,49,FALSE)))),"")</f>
        <v>14</v>
      </c>
      <c r="AA72" s="49">
        <f t="shared" ref="AA72:AA103" si="120">IFERROR(IF(D$4="বিজ্ঞান",(VLOOKUP(A72,DSc,57,FALSE)),IF(D$4="মানবিক",(VLOOKUP(A72,DHU,50,FALSE)),(VLOOKUP(A72,DBS,50,FALSE)))),"")</f>
        <v>22</v>
      </c>
      <c r="AB72" s="49">
        <f t="shared" ref="AB72:AB106" si="121">IFERROR(IF(D$4="বিজ্ঞান",(VLOOKUP(A72,DSc,58,FALSE)),IF(D$4="মানবিক",(VLOOKUP(A72,DHU,0,FALSE)),(VLOOKUP(A72,DBS,0,FALSE)))),"")</f>
        <v>18</v>
      </c>
      <c r="AC72" s="49">
        <f t="shared" ref="AC72:AC103" si="122">IFERROR(IF(D$4="বিজ্ঞান",(VLOOKUP(A72,DSc,59,FALSE)),IF(D$4="মানবিক",(VLOOKUP(A72,DHU,51,FALSE)),(VLOOKUP(A72,DBS,51,FALSE)))),"")</f>
        <v>54</v>
      </c>
      <c r="AD72" s="49">
        <f t="shared" ref="AD72:AD103" si="123">IFERROR(IF(D$4="বিজ্ঞান",(VLOOKUP(A72,DSc,61,FALSE)),IF(D$4="মানবিক",(VLOOKUP(A72,DHU,53,FALSE)),(VLOOKUP(A72,DBS,53,FALSE)))),"")</f>
        <v>3</v>
      </c>
      <c r="AE72" s="52">
        <f t="shared" ref="AE72:AE103" si="124">IFERROR(IF(D$4="বিজ্ঞান",(VLOOKUP(A72,DSc,67,FALSE)),IF(D$4="মানবিক",(VLOOKUP(A72,DHU,59,FALSE)),(VLOOKUP(A72,DBS,59,FALSE)))),"")</f>
        <v>8</v>
      </c>
      <c r="AF72" s="52">
        <f t="shared" ref="AF72:AF103" si="125">IFERROR(IF(D$4="বিজ্ঞান",(VLOOKUP(A72,DSc,68,FALSE)),IF(D$4="মানবিক",(VLOOKUP(A72,DHU,60,FALSE)),(VLOOKUP(A72,DBS,60,FALSE)))),"")</f>
        <v>11</v>
      </c>
      <c r="AG72" s="52" t="str">
        <f t="shared" ref="AG72:AG106" si="126">IFERROR(IF(D$4="বিজ্ঞান",(VLOOKUP(A72,DSc,69,FALSE)),IF(D$4="মানবিক",(VLOOKUP(A72,DHU,61,FALSE)),(VLOOKUP(A72,DBS,61,FALSE)))),"")</f>
        <v>Abs.</v>
      </c>
      <c r="AH72" s="52" t="str">
        <f t="shared" ref="AH72:AH106" si="127">IFERROR(IF(D$4="বিজ্ঞান",(VLOOKUP(A72,DSc,70,FALSE)),IF(D$4="মানবিক",(VLOOKUP(A72,DHU,62,FALSE)),(VLOOKUP(A72,DBS,62,FALSE)))),"")</f>
        <v>Abs.</v>
      </c>
      <c r="AI72" s="52" t="str">
        <f t="shared" ref="AI72:AI106" si="128">IFERROR(IF(D$4="বিজ্ঞান",(VLOOKUP(A72,DSc,72,FALSE)),IF(D$4="মানবিক",(VLOOKUP(A72,DHU,64,FALSE)),(VLOOKUP(A72,DBS,64,FALSE)))),"")</f>
        <v>Abs.</v>
      </c>
      <c r="AJ72" s="52">
        <f t="shared" si="50"/>
        <v>3</v>
      </c>
      <c r="AK72" s="68" t="str">
        <f t="shared" ref="AK72:AK103" si="129">IFERROR(IF(G72="Abs.","Abs.",IF(J72="Abs.","Abs.",IF(O72="Abs.","Abs.",IF(T72="Abs.","Abs.",IF(AD72="Abs.","Abs.",IF(G72="Abs.","Abs.",IF(AI72="Abs.","Abs.",IF(J72="F","F",IF(O72="F","F",IF(T72="F","F",IF(AD72="F","F",IF(AI72="F","F",(G72+J72+O72+T72+AD72+AI72))))))))))))),"")</f>
        <v>Abs.</v>
      </c>
      <c r="AL72" s="68" t="str">
        <f t="shared" ref="AL72:AL103" si="130">IFERROR(IF(G72="Abs.","Abs.",IF(J72="Abs.","Abs.",IF(O72="Abs.","Abs.",IF(T72="Abs.","Abs.",IF(Y72="Abs.","Abs.",IF(AI72="Abs.","Abs.",IF(G72="F","F",IF(J72="F","F",IF(O72="F","F",IF(T72="F","F",IF(AI72="F","F",IF(Y72="F","F",(G72+J72+O72+T72+Y72+AI72))))))))))))),"")</f>
        <v>Abs.</v>
      </c>
      <c r="AM72" s="68"/>
      <c r="AN72" s="68" t="str">
        <f t="shared" si="51"/>
        <v>Abs.</v>
      </c>
      <c r="AO72" s="69" t="str">
        <f t="shared" ref="AO72:AO135" si="131">IF(AN72="","",IF(AN72="Abs.","Abs.",IF(AN72="F","Fail","Pass")))</f>
        <v>Abs.</v>
      </c>
      <c r="AP72" s="83" t="str">
        <f t="shared" ref="AP72:AP103" si="132">IFERROR(IF(D$4="বিজ্ঞান",(VLOOKUP(A72,DSc,74,FALSE)),IF(D$4="মানবিক",(VLOOKUP(A72,DHU,66,FALSE)),(VLOOKUP(A72,DBS,66,FALSE)))),"")</f>
        <v>গণিত</v>
      </c>
      <c r="AQ72" s="9">
        <f t="shared" ref="AQ72:AQ103" si="133">IFERROR(IF(D$4="বিজ্ঞান",(VLOOKUP(A72,DSc,75,FALSE)),IF(D$4="মানবিক",(VLOOKUP(A72,DHU,67,FALSE)),(VLOOKUP(A72,DBS,67,FALSE)))),"")</f>
        <v>2</v>
      </c>
      <c r="AR72" s="9">
        <f t="shared" ref="AR72:AR103" si="134">IFERROR(IF(D$4="বিজ্ঞান",(VLOOKUP(A72,DSc,3,FALSE)),IF(D$4="মানবিক",(VLOOKUP(A72,DHU,3,FALSE)),IF(D$4="ব্যাবসায় শিক্ষা",(VLOOKUP(A72,DBS,3,FALSE))))),"")</f>
        <v>65</v>
      </c>
      <c r="AS72" s="50" t="str">
        <f t="shared" ref="AS72:AS103" si="135">IF(Y72="F","0",IF(Y72="Abs.","0",IF(Y72&gt;0,(Y72-2))))</f>
        <v>0</v>
      </c>
      <c r="AT72" s="50">
        <f t="shared" ref="AT72:AT103" si="136">IF(AD72="F","0",IF(AD72="Abs.","0",IF(AD72&gt;0,(AD72-2))))</f>
        <v>1</v>
      </c>
      <c r="AU72" s="50" t="str">
        <f t="shared" ref="AU72:AU103" si="137">IF(AK72="","F",IF(AK72="Abs.","Abs.",IF(AK72="F","F",(AK72+AS72)/6)))</f>
        <v>Abs.</v>
      </c>
      <c r="AV72" s="87" t="str">
        <f t="shared" ref="AV72:AV103" si="138">IF(AR72="","",IF(AL72="","F",IF(AL72="Abs.","Abs.",IF(AL72="F","F",(AL72+AT72)/6))))</f>
        <v>Abs.</v>
      </c>
      <c r="AW72" s="88" t="str">
        <f t="shared" ref="AW72:AW103" si="139">IF(AU72="","",IF(AU72="Abs.","Abs.",IF(AU72="F","F",IF(AU72&gt;=5,5,AU72))))</f>
        <v>Abs.</v>
      </c>
      <c r="AX72" s="95" t="str">
        <f t="shared" ref="AX72:AX103" si="140">IF(AV72="","",IF(AV72="Abs.","Abs.",IF(AV72="F","F",IF(AV72&gt;=5,5,AV72))))</f>
        <v>Abs.</v>
      </c>
      <c r="AY72" s="49" t="str">
        <f t="shared" ref="AY72:AY103" si="141">IF(AK72="","",IF(AN72="Abs.","Abs.",IF(AN72="F","F",SUM(F72+I72+N72+S72+X72+AC72+AH72))))</f>
        <v>Abs.</v>
      </c>
      <c r="AZ72" s="87"/>
      <c r="BA72" s="87"/>
      <c r="BB72" s="87">
        <f t="shared" si="97"/>
        <v>3</v>
      </c>
      <c r="BC72" s="87">
        <f t="shared" si="98"/>
        <v>3</v>
      </c>
      <c r="BD72" s="50" t="str">
        <f t="shared" ref="BD72:BD103" si="142">IFERROR(IF(D$4="বিজ্ঞান",(VLOOKUP(A72,DSc,81,FALSE)),IF(D$4="মানবিক",(VLOOKUP(A72,DHU,72,FALSE)),(VLOOKUP(A72,DBS,72,FALSE)))),"")</f>
        <v>Abs.</v>
      </c>
    </row>
    <row r="73" spans="1:56">
      <c r="A73" s="49">
        <f>IF(D$4="বিজ্ঞান",Science!A69,(IF(D$4="মানবিক",Humanities!A69,(IF(D$4="ব্যাবসায় শিক্ষা",B.Studies!AK69)))))</f>
        <v>66</v>
      </c>
      <c r="B73" s="50"/>
      <c r="C73" s="51" t="str">
        <f>IFERROR(IF(AN73="","",RANK(AN73,AN$8:AN$172,0)+COUNTIF(AN$8:AN73,AN73)-1),"")</f>
        <v/>
      </c>
      <c r="D73" s="52">
        <f t="shared" si="99"/>
        <v>12</v>
      </c>
      <c r="E73" s="52">
        <f t="shared" si="100"/>
        <v>60</v>
      </c>
      <c r="F73" s="52">
        <f t="shared" si="101"/>
        <v>72</v>
      </c>
      <c r="G73" s="52">
        <f t="shared" ref="G73:G136" si="143">IFERROR(IF(D$4="বিজ্ঞান",(VLOOKUP(A73,DSc,10,FALSE)),IF(D$4="মানবিক",(VLOOKUP(A73,DHU,10,FALSE)),(VLOOKUP(A73,DBS,10,FALSE)))),"")</f>
        <v>4</v>
      </c>
      <c r="H73" s="49">
        <f t="shared" si="102"/>
        <v>63</v>
      </c>
      <c r="I73" s="49">
        <f t="shared" si="103"/>
        <v>63</v>
      </c>
      <c r="J73" s="49">
        <f t="shared" ref="J73:J136" si="144">IFERROR(IF(D$4="বিজ্ঞান",(VLOOKUP(A73,DSc,17,FALSE)),IF(D$4="মানবিক",(VLOOKUP(A73,DHU,17,FALSE)),(VLOOKUP(A73,DBS,17,FALSE)))),"")</f>
        <v>3.5</v>
      </c>
      <c r="K73" s="52">
        <f t="shared" si="104"/>
        <v>15</v>
      </c>
      <c r="L73" s="52">
        <f t="shared" si="105"/>
        <v>34</v>
      </c>
      <c r="M73" s="52">
        <f t="shared" si="106"/>
        <v>21</v>
      </c>
      <c r="N73" s="52">
        <f t="shared" si="107"/>
        <v>70</v>
      </c>
      <c r="O73" s="52">
        <f t="shared" si="108"/>
        <v>4</v>
      </c>
      <c r="P73" s="49">
        <f t="shared" si="109"/>
        <v>12</v>
      </c>
      <c r="Q73" s="49">
        <f t="shared" si="110"/>
        <v>36</v>
      </c>
      <c r="R73" s="49">
        <f t="shared" si="111"/>
        <v>20</v>
      </c>
      <c r="S73" s="49">
        <f t="shared" si="112"/>
        <v>68</v>
      </c>
      <c r="T73" s="49">
        <f t="shared" si="113"/>
        <v>3.5</v>
      </c>
      <c r="U73" s="52">
        <f t="shared" si="114"/>
        <v>14</v>
      </c>
      <c r="V73" s="52">
        <f t="shared" si="115"/>
        <v>13</v>
      </c>
      <c r="W73" s="52">
        <f t="shared" si="116"/>
        <v>12</v>
      </c>
      <c r="X73" s="52">
        <f t="shared" si="117"/>
        <v>39</v>
      </c>
      <c r="Y73" s="52" t="str">
        <f t="shared" si="118"/>
        <v>F</v>
      </c>
      <c r="Z73" s="49">
        <f t="shared" si="119"/>
        <v>13</v>
      </c>
      <c r="AA73" s="49">
        <f t="shared" si="120"/>
        <v>27</v>
      </c>
      <c r="AB73" s="49">
        <f t="shared" si="121"/>
        <v>18</v>
      </c>
      <c r="AC73" s="49">
        <f t="shared" si="122"/>
        <v>58</v>
      </c>
      <c r="AD73" s="49">
        <f t="shared" si="123"/>
        <v>3</v>
      </c>
      <c r="AE73" s="52">
        <f t="shared" si="124"/>
        <v>10</v>
      </c>
      <c r="AF73" s="52">
        <f t="shared" si="125"/>
        <v>26</v>
      </c>
      <c r="AG73" s="52">
        <f t="shared" si="126"/>
        <v>15</v>
      </c>
      <c r="AH73" s="52">
        <f t="shared" si="127"/>
        <v>51</v>
      </c>
      <c r="AI73" s="52">
        <f t="shared" si="128"/>
        <v>3</v>
      </c>
      <c r="AJ73" s="52">
        <f t="shared" ref="AJ73:AJ136" si="145">IF(A73=0,"",(COUNTIFS(D73:AI73,"F")))</f>
        <v>1</v>
      </c>
      <c r="AK73" s="68">
        <f t="shared" si="129"/>
        <v>21</v>
      </c>
      <c r="AL73" s="68" t="str">
        <f t="shared" si="130"/>
        <v>F</v>
      </c>
      <c r="AM73" s="68"/>
      <c r="AN73" s="68" t="str">
        <f t="shared" ref="AN73:AN136" si="146">IF(AQ73=1,AW73,AX73)</f>
        <v>F</v>
      </c>
      <c r="AO73" s="69" t="str">
        <f t="shared" si="131"/>
        <v>Fail</v>
      </c>
      <c r="AP73" s="83" t="str">
        <f t="shared" si="132"/>
        <v>গণিত</v>
      </c>
      <c r="AQ73" s="9">
        <f t="shared" si="133"/>
        <v>2</v>
      </c>
      <c r="AR73" s="9">
        <f t="shared" si="134"/>
        <v>66</v>
      </c>
      <c r="AS73" s="50" t="str">
        <f t="shared" si="135"/>
        <v>0</v>
      </c>
      <c r="AT73" s="50">
        <f t="shared" si="136"/>
        <v>1</v>
      </c>
      <c r="AU73" s="50">
        <f t="shared" si="137"/>
        <v>3.5</v>
      </c>
      <c r="AV73" s="87" t="str">
        <f t="shared" si="138"/>
        <v>F</v>
      </c>
      <c r="AW73" s="88">
        <f t="shared" si="139"/>
        <v>3.5</v>
      </c>
      <c r="AX73" s="95" t="str">
        <f t="shared" si="140"/>
        <v>F</v>
      </c>
      <c r="AY73" s="49" t="str">
        <f t="shared" si="141"/>
        <v>F</v>
      </c>
      <c r="AZ73" s="87"/>
      <c r="BA73" s="87"/>
      <c r="BB73" s="87">
        <f t="shared" si="97"/>
        <v>1</v>
      </c>
      <c r="BC73" s="87">
        <f t="shared" si="98"/>
        <v>1</v>
      </c>
      <c r="BD73" s="50" t="str">
        <f t="shared" si="142"/>
        <v>Abs.</v>
      </c>
    </row>
    <row r="74" spans="1:56">
      <c r="A74" s="49">
        <f>IF(D$4="বিজ্ঞান",Science!A70,(IF(D$4="মানবিক",Humanities!A70,(IF(D$4="ব্যাবসায় শিক্ষা",B.Studies!AK70)))))</f>
        <v>67</v>
      </c>
      <c r="B74" s="50"/>
      <c r="C74" s="51">
        <f>IFERROR(IF(AN74="","",RANK(AN74,AN$8:AN$172,0)+COUNTIF(AN$8:AN74,AN74)-1),"")</f>
        <v>17</v>
      </c>
      <c r="D74" s="52">
        <f t="shared" si="99"/>
        <v>12</v>
      </c>
      <c r="E74" s="52">
        <f t="shared" si="100"/>
        <v>57</v>
      </c>
      <c r="F74" s="52">
        <f t="shared" si="101"/>
        <v>69</v>
      </c>
      <c r="G74" s="52">
        <f t="shared" si="143"/>
        <v>3.5</v>
      </c>
      <c r="H74" s="49">
        <f t="shared" si="102"/>
        <v>59</v>
      </c>
      <c r="I74" s="49">
        <f t="shared" si="103"/>
        <v>59</v>
      </c>
      <c r="J74" s="49">
        <f t="shared" si="144"/>
        <v>3</v>
      </c>
      <c r="K74" s="52">
        <f t="shared" si="104"/>
        <v>15</v>
      </c>
      <c r="L74" s="52">
        <f t="shared" si="105"/>
        <v>34</v>
      </c>
      <c r="M74" s="52">
        <f t="shared" si="106"/>
        <v>19</v>
      </c>
      <c r="N74" s="52">
        <f t="shared" si="107"/>
        <v>68</v>
      </c>
      <c r="O74" s="52">
        <f t="shared" si="108"/>
        <v>3.5</v>
      </c>
      <c r="P74" s="49">
        <f t="shared" si="109"/>
        <v>9</v>
      </c>
      <c r="Q74" s="49">
        <f t="shared" si="110"/>
        <v>25</v>
      </c>
      <c r="R74" s="49">
        <f t="shared" si="111"/>
        <v>20</v>
      </c>
      <c r="S74" s="49">
        <f t="shared" si="112"/>
        <v>54</v>
      </c>
      <c r="T74" s="49">
        <f t="shared" si="113"/>
        <v>3</v>
      </c>
      <c r="U74" s="52">
        <f t="shared" si="114"/>
        <v>11</v>
      </c>
      <c r="V74" s="52">
        <f t="shared" si="115"/>
        <v>28</v>
      </c>
      <c r="W74" s="52">
        <f t="shared" si="116"/>
        <v>14</v>
      </c>
      <c r="X74" s="52">
        <f t="shared" si="117"/>
        <v>53</v>
      </c>
      <c r="Y74" s="52">
        <f t="shared" si="118"/>
        <v>3</v>
      </c>
      <c r="Z74" s="49">
        <f t="shared" si="119"/>
        <v>15</v>
      </c>
      <c r="AA74" s="49">
        <f t="shared" si="120"/>
        <v>20</v>
      </c>
      <c r="AB74" s="49">
        <f t="shared" si="121"/>
        <v>18</v>
      </c>
      <c r="AC74" s="49">
        <f t="shared" si="122"/>
        <v>53</v>
      </c>
      <c r="AD74" s="49">
        <f t="shared" si="123"/>
        <v>3</v>
      </c>
      <c r="AE74" s="52">
        <f t="shared" si="124"/>
        <v>11</v>
      </c>
      <c r="AF74" s="52">
        <f t="shared" si="125"/>
        <v>17</v>
      </c>
      <c r="AG74" s="52">
        <f t="shared" si="126"/>
        <v>15</v>
      </c>
      <c r="AH74" s="52">
        <f t="shared" si="127"/>
        <v>43</v>
      </c>
      <c r="AI74" s="52">
        <f t="shared" si="128"/>
        <v>2</v>
      </c>
      <c r="AJ74" s="52">
        <f t="shared" si="145"/>
        <v>0</v>
      </c>
      <c r="AK74" s="68">
        <f t="shared" si="129"/>
        <v>18</v>
      </c>
      <c r="AL74" s="68">
        <f t="shared" si="130"/>
        <v>18</v>
      </c>
      <c r="AM74" s="68"/>
      <c r="AN74" s="68">
        <f t="shared" si="146"/>
        <v>3.1666666666666665</v>
      </c>
      <c r="AO74" s="69" t="str">
        <f t="shared" si="131"/>
        <v>Pass</v>
      </c>
      <c r="AP74" s="83" t="str">
        <f t="shared" si="132"/>
        <v>গণিত</v>
      </c>
      <c r="AQ74" s="9">
        <f t="shared" si="133"/>
        <v>2</v>
      </c>
      <c r="AR74" s="9">
        <f t="shared" si="134"/>
        <v>67</v>
      </c>
      <c r="AS74" s="50">
        <f t="shared" si="135"/>
        <v>1</v>
      </c>
      <c r="AT74" s="50">
        <f t="shared" si="136"/>
        <v>1</v>
      </c>
      <c r="AU74" s="50">
        <f t="shared" si="137"/>
        <v>3.1666666666666665</v>
      </c>
      <c r="AV74" s="87">
        <f t="shared" si="138"/>
        <v>3.1666666666666665</v>
      </c>
      <c r="AW74" s="88">
        <f t="shared" si="139"/>
        <v>3.1666666666666665</v>
      </c>
      <c r="AX74" s="95">
        <f t="shared" si="140"/>
        <v>3.1666666666666665</v>
      </c>
      <c r="AY74" s="49">
        <f t="shared" si="141"/>
        <v>399</v>
      </c>
      <c r="AZ74" s="87"/>
      <c r="BA74" s="87"/>
      <c r="BB74" s="87">
        <f t="shared" si="97"/>
        <v>0</v>
      </c>
      <c r="BC74" s="87" t="str">
        <f t="shared" si="98"/>
        <v>Pass</v>
      </c>
      <c r="BD74" s="50" t="str">
        <f t="shared" si="142"/>
        <v>Abs.</v>
      </c>
    </row>
    <row r="75" spans="1:56">
      <c r="A75" s="49">
        <f>IF(D$4="বিজ্ঞান",Science!A71,(IF(D$4="মানবিক",Humanities!A71,(IF(D$4="ব্যাবসায় শিক্ষা",B.Studies!AK71)))))</f>
        <v>68</v>
      </c>
      <c r="B75" s="50"/>
      <c r="C75" s="51">
        <f>IFERROR(IF(AN75="","",RANK(AN75,AN$8:AN$172,0)+COUNTIF(AN$8:AN75,AN75)-1),"")</f>
        <v>4</v>
      </c>
      <c r="D75" s="52">
        <f t="shared" si="99"/>
        <v>17</v>
      </c>
      <c r="E75" s="52">
        <f t="shared" si="100"/>
        <v>64</v>
      </c>
      <c r="F75" s="52">
        <f t="shared" si="101"/>
        <v>81</v>
      </c>
      <c r="G75" s="52">
        <f t="shared" si="143"/>
        <v>5</v>
      </c>
      <c r="H75" s="49">
        <f t="shared" si="102"/>
        <v>71</v>
      </c>
      <c r="I75" s="49">
        <f t="shared" si="103"/>
        <v>71</v>
      </c>
      <c r="J75" s="49">
        <f t="shared" si="144"/>
        <v>4</v>
      </c>
      <c r="K75" s="52">
        <f t="shared" si="104"/>
        <v>18</v>
      </c>
      <c r="L75" s="52">
        <f t="shared" si="105"/>
        <v>40</v>
      </c>
      <c r="M75" s="52">
        <f t="shared" si="106"/>
        <v>21</v>
      </c>
      <c r="N75" s="52">
        <f t="shared" si="107"/>
        <v>79</v>
      </c>
      <c r="O75" s="52">
        <f t="shared" si="108"/>
        <v>4</v>
      </c>
      <c r="P75" s="49">
        <f t="shared" si="109"/>
        <v>12</v>
      </c>
      <c r="Q75" s="49">
        <f t="shared" si="110"/>
        <v>32</v>
      </c>
      <c r="R75" s="49">
        <f t="shared" si="111"/>
        <v>20</v>
      </c>
      <c r="S75" s="49">
        <f t="shared" si="112"/>
        <v>64</v>
      </c>
      <c r="T75" s="49">
        <f t="shared" si="113"/>
        <v>3.5</v>
      </c>
      <c r="U75" s="52">
        <f t="shared" si="114"/>
        <v>16</v>
      </c>
      <c r="V75" s="52">
        <f t="shared" si="115"/>
        <v>35</v>
      </c>
      <c r="W75" s="52">
        <f t="shared" si="116"/>
        <v>15</v>
      </c>
      <c r="X75" s="52">
        <f t="shared" si="117"/>
        <v>66</v>
      </c>
      <c r="Y75" s="52">
        <f t="shared" si="118"/>
        <v>3.5</v>
      </c>
      <c r="Z75" s="49">
        <f t="shared" si="119"/>
        <v>14</v>
      </c>
      <c r="AA75" s="49">
        <f t="shared" si="120"/>
        <v>35</v>
      </c>
      <c r="AB75" s="49">
        <f t="shared" si="121"/>
        <v>19</v>
      </c>
      <c r="AC75" s="49">
        <f t="shared" si="122"/>
        <v>68</v>
      </c>
      <c r="AD75" s="49">
        <f t="shared" si="123"/>
        <v>3.5</v>
      </c>
      <c r="AE75" s="52">
        <f t="shared" si="124"/>
        <v>13</v>
      </c>
      <c r="AF75" s="52">
        <f t="shared" si="125"/>
        <v>35</v>
      </c>
      <c r="AG75" s="52">
        <f t="shared" si="126"/>
        <v>18</v>
      </c>
      <c r="AH75" s="52">
        <f t="shared" si="127"/>
        <v>66</v>
      </c>
      <c r="AI75" s="52">
        <f t="shared" si="128"/>
        <v>3.5</v>
      </c>
      <c r="AJ75" s="52">
        <f t="shared" si="145"/>
        <v>0</v>
      </c>
      <c r="AK75" s="68">
        <f t="shared" si="129"/>
        <v>23.5</v>
      </c>
      <c r="AL75" s="68">
        <f t="shared" si="130"/>
        <v>23.5</v>
      </c>
      <c r="AM75" s="68"/>
      <c r="AN75" s="68">
        <f t="shared" si="146"/>
        <v>4.166666666666667</v>
      </c>
      <c r="AO75" s="69" t="str">
        <f t="shared" si="131"/>
        <v>Pass</v>
      </c>
      <c r="AP75" s="83" t="str">
        <f t="shared" si="132"/>
        <v>গণিত</v>
      </c>
      <c r="AQ75" s="9">
        <f t="shared" si="133"/>
        <v>2</v>
      </c>
      <c r="AR75" s="9">
        <f t="shared" si="134"/>
        <v>68</v>
      </c>
      <c r="AS75" s="50">
        <f t="shared" si="135"/>
        <v>1.5</v>
      </c>
      <c r="AT75" s="50">
        <f t="shared" si="136"/>
        <v>1.5</v>
      </c>
      <c r="AU75" s="50">
        <f t="shared" si="137"/>
        <v>4.166666666666667</v>
      </c>
      <c r="AV75" s="87">
        <f t="shared" si="138"/>
        <v>4.166666666666667</v>
      </c>
      <c r="AW75" s="88">
        <f t="shared" si="139"/>
        <v>4.166666666666667</v>
      </c>
      <c r="AX75" s="95">
        <f t="shared" si="140"/>
        <v>4.166666666666667</v>
      </c>
      <c r="AY75" s="49">
        <f t="shared" si="141"/>
        <v>495</v>
      </c>
      <c r="AZ75" s="87"/>
      <c r="BA75" s="87"/>
      <c r="BB75" s="87">
        <f t="shared" si="97"/>
        <v>0</v>
      </c>
      <c r="BC75" s="87" t="str">
        <f t="shared" si="98"/>
        <v>Pass</v>
      </c>
      <c r="BD75" s="50" t="str">
        <f t="shared" si="142"/>
        <v>Abs.</v>
      </c>
    </row>
    <row r="76" spans="1:56">
      <c r="A76" s="49">
        <f>IF(D$4="বিজ্ঞান",Science!A72,(IF(D$4="মানবিক",Humanities!A72,(IF(D$4="ব্যাবসায় শিক্ষা",B.Studies!AK72)))))</f>
        <v>69</v>
      </c>
      <c r="B76" s="50"/>
      <c r="C76" s="51" t="str">
        <f>IFERROR(IF(AN76="","",RANK(AN76,AN$8:AN$172,0)+COUNTIF(AN$8:AN76,AN76)-1),"")</f>
        <v/>
      </c>
      <c r="D76" s="52">
        <f t="shared" si="99"/>
        <v>9</v>
      </c>
      <c r="E76" s="52">
        <f t="shared" si="100"/>
        <v>32</v>
      </c>
      <c r="F76" s="52">
        <f t="shared" si="101"/>
        <v>41</v>
      </c>
      <c r="G76" s="52">
        <f t="shared" si="143"/>
        <v>2</v>
      </c>
      <c r="H76" s="49">
        <f t="shared" si="102"/>
        <v>47</v>
      </c>
      <c r="I76" s="49">
        <f t="shared" si="103"/>
        <v>47</v>
      </c>
      <c r="J76" s="49">
        <f t="shared" si="144"/>
        <v>2</v>
      </c>
      <c r="K76" s="52">
        <f t="shared" si="104"/>
        <v>8</v>
      </c>
      <c r="L76" s="52">
        <f t="shared" si="105"/>
        <v>1</v>
      </c>
      <c r="M76" s="52">
        <f t="shared" si="106"/>
        <v>21</v>
      </c>
      <c r="N76" s="52">
        <f t="shared" si="107"/>
        <v>30</v>
      </c>
      <c r="O76" s="52" t="str">
        <f t="shared" si="108"/>
        <v>F</v>
      </c>
      <c r="P76" s="49">
        <f t="shared" si="109"/>
        <v>10</v>
      </c>
      <c r="Q76" s="49">
        <f t="shared" si="110"/>
        <v>0</v>
      </c>
      <c r="R76" s="49">
        <f t="shared" si="111"/>
        <v>17</v>
      </c>
      <c r="S76" s="49">
        <f t="shared" si="112"/>
        <v>27</v>
      </c>
      <c r="T76" s="49" t="str">
        <f t="shared" si="113"/>
        <v>F</v>
      </c>
      <c r="U76" s="52">
        <f t="shared" si="114"/>
        <v>10</v>
      </c>
      <c r="V76" s="52">
        <f t="shared" si="115"/>
        <v>6</v>
      </c>
      <c r="W76" s="52">
        <f t="shared" si="116"/>
        <v>12</v>
      </c>
      <c r="X76" s="52">
        <f t="shared" si="117"/>
        <v>28</v>
      </c>
      <c r="Y76" s="52" t="str">
        <f t="shared" si="118"/>
        <v>F</v>
      </c>
      <c r="Z76" s="49">
        <f t="shared" si="119"/>
        <v>3</v>
      </c>
      <c r="AA76" s="49">
        <f t="shared" si="120"/>
        <v>0</v>
      </c>
      <c r="AB76" s="49">
        <f t="shared" si="121"/>
        <v>15</v>
      </c>
      <c r="AC76" s="49">
        <f t="shared" si="122"/>
        <v>18</v>
      </c>
      <c r="AD76" s="49" t="str">
        <f t="shared" si="123"/>
        <v>F</v>
      </c>
      <c r="AE76" s="52">
        <f t="shared" si="124"/>
        <v>7</v>
      </c>
      <c r="AF76" s="52">
        <f t="shared" si="125"/>
        <v>7</v>
      </c>
      <c r="AG76" s="52">
        <f t="shared" si="126"/>
        <v>14</v>
      </c>
      <c r="AH76" s="52">
        <f t="shared" si="127"/>
        <v>28</v>
      </c>
      <c r="AI76" s="52" t="str">
        <f t="shared" si="128"/>
        <v>F</v>
      </c>
      <c r="AJ76" s="52">
        <f t="shared" si="145"/>
        <v>5</v>
      </c>
      <c r="AK76" s="68" t="str">
        <f t="shared" si="129"/>
        <v>F</v>
      </c>
      <c r="AL76" s="68" t="str">
        <f t="shared" si="130"/>
        <v>F</v>
      </c>
      <c r="AM76" s="68"/>
      <c r="AN76" s="68" t="str">
        <f t="shared" si="146"/>
        <v>F</v>
      </c>
      <c r="AO76" s="69" t="str">
        <f t="shared" si="131"/>
        <v>Fail</v>
      </c>
      <c r="AP76" s="83" t="str">
        <f t="shared" si="132"/>
        <v>গণিত</v>
      </c>
      <c r="AQ76" s="9">
        <f t="shared" si="133"/>
        <v>2</v>
      </c>
      <c r="AR76" s="9">
        <f t="shared" si="134"/>
        <v>69</v>
      </c>
      <c r="AS76" s="50" t="str">
        <f t="shared" si="135"/>
        <v>0</v>
      </c>
      <c r="AT76" s="50" t="str">
        <f t="shared" si="136"/>
        <v>0</v>
      </c>
      <c r="AU76" s="50" t="str">
        <f t="shared" si="137"/>
        <v>F</v>
      </c>
      <c r="AV76" s="87" t="str">
        <f t="shared" si="138"/>
        <v>F</v>
      </c>
      <c r="AW76" s="88" t="str">
        <f t="shared" si="139"/>
        <v>F</v>
      </c>
      <c r="AX76" s="95" t="str">
        <f t="shared" si="140"/>
        <v>F</v>
      </c>
      <c r="AY76" s="49" t="str">
        <f t="shared" si="141"/>
        <v>F</v>
      </c>
      <c r="AZ76" s="87"/>
      <c r="BA76" s="87"/>
      <c r="BB76" s="87">
        <f t="shared" si="97"/>
        <v>5</v>
      </c>
      <c r="BC76" s="87">
        <f t="shared" si="98"/>
        <v>5</v>
      </c>
      <c r="BD76" s="50" t="str">
        <f t="shared" si="142"/>
        <v>Abs.</v>
      </c>
    </row>
    <row r="77" spans="1:56">
      <c r="A77" s="49">
        <f>IF(D$4="বিজ্ঞান",Science!A73,(IF(D$4="মানবিক",Humanities!A73,(IF(D$4="ব্যাবসায় শিক্ষা",B.Studies!AK73)))))</f>
        <v>70</v>
      </c>
      <c r="B77" s="50"/>
      <c r="C77" s="51" t="str">
        <f>IFERROR(IF(AN77="","",RANK(AN77,AN$8:AN$172,0)+COUNTIF(AN$8:AN77,AN77)-1),"")</f>
        <v/>
      </c>
      <c r="D77" s="52">
        <f t="shared" si="99"/>
        <v>13</v>
      </c>
      <c r="E77" s="52">
        <f t="shared" si="100"/>
        <v>37</v>
      </c>
      <c r="F77" s="52">
        <f t="shared" si="101"/>
        <v>50</v>
      </c>
      <c r="G77" s="52">
        <f t="shared" si="143"/>
        <v>3</v>
      </c>
      <c r="H77" s="49">
        <f t="shared" si="102"/>
        <v>33</v>
      </c>
      <c r="I77" s="49">
        <f t="shared" si="103"/>
        <v>33</v>
      </c>
      <c r="J77" s="49">
        <f t="shared" si="144"/>
        <v>1</v>
      </c>
      <c r="K77" s="52">
        <f t="shared" si="104"/>
        <v>8</v>
      </c>
      <c r="L77" s="52">
        <f t="shared" si="105"/>
        <v>18</v>
      </c>
      <c r="M77" s="52">
        <f t="shared" si="106"/>
        <v>20</v>
      </c>
      <c r="N77" s="52">
        <f t="shared" si="107"/>
        <v>46</v>
      </c>
      <c r="O77" s="52">
        <f t="shared" si="108"/>
        <v>2</v>
      </c>
      <c r="P77" s="49">
        <f t="shared" si="109"/>
        <v>10</v>
      </c>
      <c r="Q77" s="49">
        <f t="shared" si="110"/>
        <v>0</v>
      </c>
      <c r="R77" s="49">
        <f t="shared" si="111"/>
        <v>17</v>
      </c>
      <c r="S77" s="49">
        <f t="shared" si="112"/>
        <v>27</v>
      </c>
      <c r="T77" s="49" t="str">
        <f t="shared" si="113"/>
        <v>F</v>
      </c>
      <c r="U77" s="52">
        <f t="shared" si="114"/>
        <v>9</v>
      </c>
      <c r="V77" s="52">
        <f t="shared" si="115"/>
        <v>9</v>
      </c>
      <c r="W77" s="52" t="str">
        <f t="shared" si="116"/>
        <v>Abs.</v>
      </c>
      <c r="X77" s="52" t="str">
        <f t="shared" si="117"/>
        <v>Abs.</v>
      </c>
      <c r="Y77" s="52" t="str">
        <f t="shared" si="118"/>
        <v>Abs.</v>
      </c>
      <c r="Z77" s="49">
        <f t="shared" si="119"/>
        <v>5</v>
      </c>
      <c r="AA77" s="49">
        <f t="shared" si="120"/>
        <v>2</v>
      </c>
      <c r="AB77" s="49">
        <f t="shared" si="121"/>
        <v>15</v>
      </c>
      <c r="AC77" s="49">
        <f t="shared" si="122"/>
        <v>22</v>
      </c>
      <c r="AD77" s="49" t="str">
        <f t="shared" si="123"/>
        <v>F</v>
      </c>
      <c r="AE77" s="52">
        <f t="shared" si="124"/>
        <v>5</v>
      </c>
      <c r="AF77" s="52">
        <f t="shared" si="125"/>
        <v>7</v>
      </c>
      <c r="AG77" s="52" t="str">
        <f t="shared" si="126"/>
        <v>Abs.</v>
      </c>
      <c r="AH77" s="52" t="str">
        <f t="shared" si="127"/>
        <v>Abs.</v>
      </c>
      <c r="AI77" s="52" t="str">
        <f t="shared" si="128"/>
        <v>Abs.</v>
      </c>
      <c r="AJ77" s="52">
        <f t="shared" si="145"/>
        <v>2</v>
      </c>
      <c r="AK77" s="68" t="str">
        <f t="shared" si="129"/>
        <v>Abs.</v>
      </c>
      <c r="AL77" s="68" t="str">
        <f t="shared" si="130"/>
        <v>Abs.</v>
      </c>
      <c r="AM77" s="68"/>
      <c r="AN77" s="68" t="str">
        <f t="shared" si="146"/>
        <v>Abs.</v>
      </c>
      <c r="AO77" s="69" t="str">
        <f t="shared" si="131"/>
        <v>Abs.</v>
      </c>
      <c r="AP77" s="83" t="str">
        <f t="shared" si="132"/>
        <v>গণিত</v>
      </c>
      <c r="AQ77" s="9">
        <f t="shared" si="133"/>
        <v>2</v>
      </c>
      <c r="AR77" s="9">
        <f t="shared" si="134"/>
        <v>70</v>
      </c>
      <c r="AS77" s="50" t="str">
        <f t="shared" si="135"/>
        <v>0</v>
      </c>
      <c r="AT77" s="50" t="str">
        <f t="shared" si="136"/>
        <v>0</v>
      </c>
      <c r="AU77" s="50" t="str">
        <f t="shared" si="137"/>
        <v>Abs.</v>
      </c>
      <c r="AV77" s="87" t="str">
        <f t="shared" si="138"/>
        <v>Abs.</v>
      </c>
      <c r="AW77" s="88" t="str">
        <f t="shared" si="139"/>
        <v>Abs.</v>
      </c>
      <c r="AX77" s="95" t="str">
        <f t="shared" si="140"/>
        <v>Abs.</v>
      </c>
      <c r="AY77" s="49" t="str">
        <f t="shared" si="141"/>
        <v>Abs.</v>
      </c>
      <c r="AZ77" s="87"/>
      <c r="BA77" s="87"/>
      <c r="BB77" s="87">
        <f t="shared" si="97"/>
        <v>2</v>
      </c>
      <c r="BC77" s="87">
        <f t="shared" si="98"/>
        <v>2</v>
      </c>
      <c r="BD77" s="50" t="str">
        <f t="shared" si="142"/>
        <v>Abs.</v>
      </c>
    </row>
    <row r="78" spans="1:56">
      <c r="A78" s="49">
        <f>IF(D$4="বিজ্ঞান",Science!A74,(IF(D$4="মানবিক",Humanities!A74,(IF(D$4="ব্যাবসায় শিক্ষা",B.Studies!AK74)))))</f>
        <v>71</v>
      </c>
      <c r="B78" s="50"/>
      <c r="C78" s="51" t="str">
        <f>IFERROR(IF(AN78="","",RANK(AN78,AN$8:AN$172,0)+COUNTIF(AN$8:AN78,AN78)-1),"")</f>
        <v/>
      </c>
      <c r="D78" s="52">
        <f t="shared" si="99"/>
        <v>16</v>
      </c>
      <c r="E78" s="52">
        <f t="shared" si="100"/>
        <v>60</v>
      </c>
      <c r="F78" s="52">
        <f t="shared" si="101"/>
        <v>76</v>
      </c>
      <c r="G78" s="52">
        <f t="shared" si="143"/>
        <v>4</v>
      </c>
      <c r="H78" s="49">
        <f t="shared" si="102"/>
        <v>70</v>
      </c>
      <c r="I78" s="49">
        <f t="shared" si="103"/>
        <v>70</v>
      </c>
      <c r="J78" s="49">
        <f t="shared" si="144"/>
        <v>4</v>
      </c>
      <c r="K78" s="52">
        <f t="shared" si="104"/>
        <v>8</v>
      </c>
      <c r="L78" s="52">
        <f t="shared" si="105"/>
        <v>9</v>
      </c>
      <c r="M78" s="52">
        <f t="shared" si="106"/>
        <v>20</v>
      </c>
      <c r="N78" s="52">
        <f t="shared" si="107"/>
        <v>37</v>
      </c>
      <c r="O78" s="52" t="str">
        <f t="shared" si="108"/>
        <v>F</v>
      </c>
      <c r="P78" s="49">
        <f t="shared" si="109"/>
        <v>8</v>
      </c>
      <c r="Q78" s="49">
        <f t="shared" si="110"/>
        <v>12</v>
      </c>
      <c r="R78" s="49">
        <f t="shared" si="111"/>
        <v>20</v>
      </c>
      <c r="S78" s="49">
        <f t="shared" si="112"/>
        <v>40</v>
      </c>
      <c r="T78" s="49" t="str">
        <f t="shared" si="113"/>
        <v>F</v>
      </c>
      <c r="U78" s="52">
        <f t="shared" si="114"/>
        <v>9</v>
      </c>
      <c r="V78" s="52">
        <f t="shared" si="115"/>
        <v>17</v>
      </c>
      <c r="W78" s="52">
        <f t="shared" si="116"/>
        <v>10</v>
      </c>
      <c r="X78" s="52">
        <f t="shared" si="117"/>
        <v>36</v>
      </c>
      <c r="Y78" s="52">
        <f t="shared" si="118"/>
        <v>1</v>
      </c>
      <c r="Z78" s="49">
        <f t="shared" si="119"/>
        <v>10</v>
      </c>
      <c r="AA78" s="49">
        <f t="shared" si="120"/>
        <v>9</v>
      </c>
      <c r="AB78" s="49">
        <f t="shared" si="121"/>
        <v>15</v>
      </c>
      <c r="AC78" s="49">
        <f t="shared" si="122"/>
        <v>34</v>
      </c>
      <c r="AD78" s="49" t="str">
        <f t="shared" si="123"/>
        <v>F</v>
      </c>
      <c r="AE78" s="52">
        <f t="shared" si="124"/>
        <v>10</v>
      </c>
      <c r="AF78" s="52">
        <f t="shared" si="125"/>
        <v>26</v>
      </c>
      <c r="AG78" s="52">
        <f t="shared" si="126"/>
        <v>16</v>
      </c>
      <c r="AH78" s="52">
        <f t="shared" si="127"/>
        <v>52</v>
      </c>
      <c r="AI78" s="52">
        <f t="shared" si="128"/>
        <v>3</v>
      </c>
      <c r="AJ78" s="52">
        <f t="shared" si="145"/>
        <v>3</v>
      </c>
      <c r="AK78" s="68" t="str">
        <f t="shared" si="129"/>
        <v>F</v>
      </c>
      <c r="AL78" s="68" t="str">
        <f t="shared" si="130"/>
        <v>F</v>
      </c>
      <c r="AM78" s="68"/>
      <c r="AN78" s="68" t="str">
        <f t="shared" si="146"/>
        <v>F</v>
      </c>
      <c r="AO78" s="69" t="str">
        <f t="shared" si="131"/>
        <v>Fail</v>
      </c>
      <c r="AP78" s="83" t="str">
        <f t="shared" si="132"/>
        <v>গণিত</v>
      </c>
      <c r="AQ78" s="9">
        <f t="shared" si="133"/>
        <v>2</v>
      </c>
      <c r="AR78" s="9">
        <f t="shared" si="134"/>
        <v>71</v>
      </c>
      <c r="AS78" s="50">
        <f t="shared" si="135"/>
        <v>-1</v>
      </c>
      <c r="AT78" s="50" t="str">
        <f t="shared" si="136"/>
        <v>0</v>
      </c>
      <c r="AU78" s="50" t="str">
        <f t="shared" si="137"/>
        <v>F</v>
      </c>
      <c r="AV78" s="87" t="str">
        <f t="shared" si="138"/>
        <v>F</v>
      </c>
      <c r="AW78" s="88" t="str">
        <f t="shared" si="139"/>
        <v>F</v>
      </c>
      <c r="AX78" s="95" t="str">
        <f t="shared" si="140"/>
        <v>F</v>
      </c>
      <c r="AY78" s="49" t="str">
        <f t="shared" si="141"/>
        <v>F</v>
      </c>
      <c r="AZ78" s="87"/>
      <c r="BA78" s="87"/>
      <c r="BB78" s="87">
        <f t="shared" si="97"/>
        <v>3</v>
      </c>
      <c r="BC78" s="87">
        <f t="shared" si="98"/>
        <v>3</v>
      </c>
      <c r="BD78" s="50" t="str">
        <f t="shared" si="142"/>
        <v>Abs.</v>
      </c>
    </row>
    <row r="79" spans="1:56">
      <c r="A79" s="49">
        <f>IF(D$4="বিজ্ঞান",Science!A75,(IF(D$4="মানবিক",Humanities!A75,(IF(D$4="ব্যাবসায় শিক্ষা",B.Studies!AK75)))))</f>
        <v>72</v>
      </c>
      <c r="B79" s="50"/>
      <c r="C79" s="51">
        <f>IFERROR(IF(AN79="","",RANK(AN79,AN$8:AN$172,0)+COUNTIF(AN$8:AN79,AN79)-1),"")</f>
        <v>18</v>
      </c>
      <c r="D79" s="52">
        <f t="shared" si="99"/>
        <v>16</v>
      </c>
      <c r="E79" s="52">
        <f t="shared" si="100"/>
        <v>60</v>
      </c>
      <c r="F79" s="52">
        <f t="shared" si="101"/>
        <v>76</v>
      </c>
      <c r="G79" s="52">
        <f t="shared" si="143"/>
        <v>4</v>
      </c>
      <c r="H79" s="49">
        <f t="shared" si="102"/>
        <v>56</v>
      </c>
      <c r="I79" s="49">
        <f t="shared" si="103"/>
        <v>56</v>
      </c>
      <c r="J79" s="49">
        <f t="shared" si="144"/>
        <v>3</v>
      </c>
      <c r="K79" s="52">
        <f t="shared" si="104"/>
        <v>11</v>
      </c>
      <c r="L79" s="52">
        <f t="shared" si="105"/>
        <v>19</v>
      </c>
      <c r="M79" s="52">
        <f t="shared" si="106"/>
        <v>21</v>
      </c>
      <c r="N79" s="52">
        <f t="shared" si="107"/>
        <v>51</v>
      </c>
      <c r="O79" s="52">
        <f t="shared" si="108"/>
        <v>3</v>
      </c>
      <c r="P79" s="49">
        <f t="shared" si="109"/>
        <v>10</v>
      </c>
      <c r="Q79" s="49">
        <f t="shared" si="110"/>
        <v>20</v>
      </c>
      <c r="R79" s="49">
        <f t="shared" si="111"/>
        <v>20</v>
      </c>
      <c r="S79" s="49">
        <f t="shared" si="112"/>
        <v>50</v>
      </c>
      <c r="T79" s="49">
        <f t="shared" si="113"/>
        <v>3</v>
      </c>
      <c r="U79" s="52">
        <f t="shared" si="114"/>
        <v>12</v>
      </c>
      <c r="V79" s="52">
        <f t="shared" si="115"/>
        <v>21</v>
      </c>
      <c r="W79" s="52">
        <f t="shared" si="116"/>
        <v>17</v>
      </c>
      <c r="X79" s="52">
        <f t="shared" si="117"/>
        <v>50</v>
      </c>
      <c r="Y79" s="52">
        <f t="shared" si="118"/>
        <v>3</v>
      </c>
      <c r="Z79" s="49">
        <f t="shared" si="119"/>
        <v>9</v>
      </c>
      <c r="AA79" s="49">
        <f t="shared" si="120"/>
        <v>11</v>
      </c>
      <c r="AB79" s="49">
        <f t="shared" si="121"/>
        <v>15</v>
      </c>
      <c r="AC79" s="49">
        <f t="shared" si="122"/>
        <v>35</v>
      </c>
      <c r="AD79" s="49" t="str">
        <f t="shared" si="123"/>
        <v>F</v>
      </c>
      <c r="AE79" s="52">
        <f t="shared" si="124"/>
        <v>14</v>
      </c>
      <c r="AF79" s="52">
        <f t="shared" si="125"/>
        <v>27</v>
      </c>
      <c r="AG79" s="52">
        <f t="shared" si="126"/>
        <v>16</v>
      </c>
      <c r="AH79" s="52">
        <f t="shared" si="127"/>
        <v>57</v>
      </c>
      <c r="AI79" s="52">
        <f t="shared" si="128"/>
        <v>3</v>
      </c>
      <c r="AJ79" s="52">
        <f t="shared" si="145"/>
        <v>1</v>
      </c>
      <c r="AK79" s="68" t="str">
        <f t="shared" si="129"/>
        <v>F</v>
      </c>
      <c r="AL79" s="68">
        <f t="shared" si="130"/>
        <v>19</v>
      </c>
      <c r="AM79" s="68"/>
      <c r="AN79" s="68">
        <f t="shared" si="146"/>
        <v>3.1666666666666665</v>
      </c>
      <c r="AO79" s="69" t="str">
        <f t="shared" si="131"/>
        <v>Pass</v>
      </c>
      <c r="AP79" s="83" t="str">
        <f t="shared" si="132"/>
        <v>গণিত</v>
      </c>
      <c r="AQ79" s="9">
        <f t="shared" si="133"/>
        <v>2</v>
      </c>
      <c r="AR79" s="9">
        <f t="shared" si="134"/>
        <v>72</v>
      </c>
      <c r="AS79" s="50">
        <f t="shared" si="135"/>
        <v>1</v>
      </c>
      <c r="AT79" s="50" t="str">
        <f t="shared" si="136"/>
        <v>0</v>
      </c>
      <c r="AU79" s="50" t="str">
        <f t="shared" si="137"/>
        <v>F</v>
      </c>
      <c r="AV79" s="87">
        <f t="shared" si="138"/>
        <v>3.1666666666666665</v>
      </c>
      <c r="AW79" s="88" t="str">
        <f t="shared" si="139"/>
        <v>F</v>
      </c>
      <c r="AX79" s="95">
        <f t="shared" si="140"/>
        <v>3.1666666666666665</v>
      </c>
      <c r="AY79" s="49">
        <f t="shared" si="141"/>
        <v>375</v>
      </c>
      <c r="AZ79" s="87"/>
      <c r="BA79" s="87"/>
      <c r="BB79" s="87">
        <f t="shared" si="97"/>
        <v>1</v>
      </c>
      <c r="BC79" s="87">
        <f t="shared" si="98"/>
        <v>1</v>
      </c>
      <c r="BD79" s="50" t="str">
        <f t="shared" si="142"/>
        <v>Abs.</v>
      </c>
    </row>
    <row r="80" spans="1:56">
      <c r="A80" s="49">
        <f>IF(D$4="বিজ্ঞান",Science!A76,(IF(D$4="মানবিক",Humanities!A76,(IF(D$4="ব্যাবসায় শিক্ষা",B.Studies!AK76)))))</f>
        <v>73</v>
      </c>
      <c r="B80" s="50"/>
      <c r="C80" s="51">
        <f>IFERROR(IF(AN80="","",RANK(AN80,AN$8:AN$172,0)+COUNTIF(AN$8:AN80,AN80)-1),"")</f>
        <v>24</v>
      </c>
      <c r="D80" s="52">
        <f t="shared" si="99"/>
        <v>14</v>
      </c>
      <c r="E80" s="52">
        <f t="shared" si="100"/>
        <v>61</v>
      </c>
      <c r="F80" s="52">
        <f t="shared" si="101"/>
        <v>75</v>
      </c>
      <c r="G80" s="52">
        <f t="shared" si="143"/>
        <v>4</v>
      </c>
      <c r="H80" s="49">
        <f t="shared" si="102"/>
        <v>38</v>
      </c>
      <c r="I80" s="49">
        <f t="shared" si="103"/>
        <v>38</v>
      </c>
      <c r="J80" s="49">
        <f t="shared" si="144"/>
        <v>1</v>
      </c>
      <c r="K80" s="52">
        <f t="shared" si="104"/>
        <v>10</v>
      </c>
      <c r="L80" s="52">
        <f t="shared" si="105"/>
        <v>19</v>
      </c>
      <c r="M80" s="52">
        <f t="shared" si="106"/>
        <v>22</v>
      </c>
      <c r="N80" s="52">
        <f t="shared" si="107"/>
        <v>51</v>
      </c>
      <c r="O80" s="52">
        <f t="shared" si="108"/>
        <v>3</v>
      </c>
      <c r="P80" s="49">
        <f t="shared" si="109"/>
        <v>9</v>
      </c>
      <c r="Q80" s="49">
        <f t="shared" si="110"/>
        <v>17</v>
      </c>
      <c r="R80" s="49">
        <f t="shared" si="111"/>
        <v>20</v>
      </c>
      <c r="S80" s="49">
        <f t="shared" si="112"/>
        <v>46</v>
      </c>
      <c r="T80" s="49">
        <f t="shared" si="113"/>
        <v>2</v>
      </c>
      <c r="U80" s="52">
        <f t="shared" si="114"/>
        <v>10</v>
      </c>
      <c r="V80" s="52">
        <f t="shared" si="115"/>
        <v>17</v>
      </c>
      <c r="W80" s="52">
        <f t="shared" si="116"/>
        <v>18</v>
      </c>
      <c r="X80" s="52">
        <f t="shared" si="117"/>
        <v>45</v>
      </c>
      <c r="Y80" s="52">
        <f t="shared" si="118"/>
        <v>2</v>
      </c>
      <c r="Z80" s="49">
        <f t="shared" si="119"/>
        <v>3</v>
      </c>
      <c r="AA80" s="49">
        <f t="shared" si="120"/>
        <v>8</v>
      </c>
      <c r="AB80" s="49">
        <f t="shared" si="121"/>
        <v>15</v>
      </c>
      <c r="AC80" s="49">
        <f t="shared" si="122"/>
        <v>26</v>
      </c>
      <c r="AD80" s="49" t="str">
        <f t="shared" si="123"/>
        <v>F</v>
      </c>
      <c r="AE80" s="52">
        <f t="shared" si="124"/>
        <v>12</v>
      </c>
      <c r="AF80" s="52">
        <f t="shared" si="125"/>
        <v>23</v>
      </c>
      <c r="AG80" s="52">
        <f t="shared" si="126"/>
        <v>15</v>
      </c>
      <c r="AH80" s="52">
        <f t="shared" si="127"/>
        <v>50</v>
      </c>
      <c r="AI80" s="52">
        <f t="shared" si="128"/>
        <v>3</v>
      </c>
      <c r="AJ80" s="52">
        <f t="shared" si="145"/>
        <v>1</v>
      </c>
      <c r="AK80" s="68" t="str">
        <f t="shared" si="129"/>
        <v>F</v>
      </c>
      <c r="AL80" s="68">
        <f t="shared" si="130"/>
        <v>15</v>
      </c>
      <c r="AM80" s="68"/>
      <c r="AN80" s="68">
        <f t="shared" si="146"/>
        <v>2.5</v>
      </c>
      <c r="AO80" s="69" t="str">
        <f t="shared" si="131"/>
        <v>Pass</v>
      </c>
      <c r="AP80" s="83" t="str">
        <f t="shared" si="132"/>
        <v>গণিত</v>
      </c>
      <c r="AQ80" s="9">
        <f t="shared" si="133"/>
        <v>2</v>
      </c>
      <c r="AR80" s="9">
        <f t="shared" si="134"/>
        <v>73</v>
      </c>
      <c r="AS80" s="50">
        <f t="shared" si="135"/>
        <v>0</v>
      </c>
      <c r="AT80" s="50" t="str">
        <f t="shared" si="136"/>
        <v>0</v>
      </c>
      <c r="AU80" s="50" t="str">
        <f t="shared" si="137"/>
        <v>F</v>
      </c>
      <c r="AV80" s="87">
        <f t="shared" si="138"/>
        <v>2.5</v>
      </c>
      <c r="AW80" s="88" t="str">
        <f t="shared" si="139"/>
        <v>F</v>
      </c>
      <c r="AX80" s="95">
        <f t="shared" si="140"/>
        <v>2.5</v>
      </c>
      <c r="AY80" s="49">
        <f t="shared" si="141"/>
        <v>331</v>
      </c>
      <c r="AZ80" s="87"/>
      <c r="BA80" s="87"/>
      <c r="BB80" s="87">
        <f t="shared" si="97"/>
        <v>1</v>
      </c>
      <c r="BC80" s="87">
        <f t="shared" si="98"/>
        <v>1</v>
      </c>
      <c r="BD80" s="50" t="str">
        <f t="shared" si="142"/>
        <v>Abs.</v>
      </c>
    </row>
    <row r="81" spans="1:56">
      <c r="A81" s="49">
        <f>IF(D$4="বিজ্ঞান",Science!A77,(IF(D$4="মানবিক",Humanities!A77,(IF(D$4="ব্যাবসায় শিক্ষা",B.Studies!AK77)))))</f>
        <v>74</v>
      </c>
      <c r="B81" s="50"/>
      <c r="C81" s="51">
        <f>IFERROR(IF(AN81="","",RANK(AN81,AN$8:AN$172,0)+COUNTIF(AN$8:AN81,AN81)-1),"")</f>
        <v>23</v>
      </c>
      <c r="D81" s="52">
        <f t="shared" si="99"/>
        <v>12</v>
      </c>
      <c r="E81" s="52">
        <f t="shared" si="100"/>
        <v>56</v>
      </c>
      <c r="F81" s="52">
        <f t="shared" si="101"/>
        <v>68</v>
      </c>
      <c r="G81" s="52">
        <f t="shared" si="143"/>
        <v>3.5</v>
      </c>
      <c r="H81" s="49">
        <f t="shared" si="102"/>
        <v>73</v>
      </c>
      <c r="I81" s="49">
        <f t="shared" si="103"/>
        <v>73</v>
      </c>
      <c r="J81" s="49">
        <f t="shared" si="144"/>
        <v>4</v>
      </c>
      <c r="K81" s="52">
        <f t="shared" si="104"/>
        <v>12</v>
      </c>
      <c r="L81" s="52">
        <f t="shared" si="105"/>
        <v>20</v>
      </c>
      <c r="M81" s="52">
        <f t="shared" si="106"/>
        <v>21</v>
      </c>
      <c r="N81" s="52">
        <f t="shared" si="107"/>
        <v>53</v>
      </c>
      <c r="O81" s="52">
        <f t="shared" si="108"/>
        <v>3</v>
      </c>
      <c r="P81" s="49">
        <f t="shared" si="109"/>
        <v>9</v>
      </c>
      <c r="Q81" s="49">
        <f t="shared" si="110"/>
        <v>20</v>
      </c>
      <c r="R81" s="49">
        <f t="shared" si="111"/>
        <v>17</v>
      </c>
      <c r="S81" s="49">
        <f t="shared" si="112"/>
        <v>46</v>
      </c>
      <c r="T81" s="49">
        <f t="shared" si="113"/>
        <v>2</v>
      </c>
      <c r="U81" s="52">
        <f t="shared" si="114"/>
        <v>11</v>
      </c>
      <c r="V81" s="52">
        <f t="shared" si="115"/>
        <v>22</v>
      </c>
      <c r="W81" s="52">
        <f t="shared" si="116"/>
        <v>15</v>
      </c>
      <c r="X81" s="52">
        <f t="shared" si="117"/>
        <v>48</v>
      </c>
      <c r="Y81" s="52">
        <f t="shared" si="118"/>
        <v>2</v>
      </c>
      <c r="Z81" s="49">
        <f t="shared" si="119"/>
        <v>15</v>
      </c>
      <c r="AA81" s="49">
        <f t="shared" si="120"/>
        <v>10</v>
      </c>
      <c r="AB81" s="49">
        <f t="shared" si="121"/>
        <v>15</v>
      </c>
      <c r="AC81" s="49">
        <f t="shared" si="122"/>
        <v>40</v>
      </c>
      <c r="AD81" s="49" t="str">
        <f t="shared" si="123"/>
        <v>F</v>
      </c>
      <c r="AE81" s="52">
        <f t="shared" si="124"/>
        <v>12</v>
      </c>
      <c r="AF81" s="52">
        <f t="shared" si="125"/>
        <v>23</v>
      </c>
      <c r="AG81" s="52">
        <f t="shared" si="126"/>
        <v>14</v>
      </c>
      <c r="AH81" s="52">
        <f t="shared" si="127"/>
        <v>49</v>
      </c>
      <c r="AI81" s="52">
        <f t="shared" si="128"/>
        <v>2</v>
      </c>
      <c r="AJ81" s="52">
        <f t="shared" si="145"/>
        <v>1</v>
      </c>
      <c r="AK81" s="68" t="str">
        <f t="shared" si="129"/>
        <v>F</v>
      </c>
      <c r="AL81" s="68">
        <f t="shared" si="130"/>
        <v>16.5</v>
      </c>
      <c r="AM81" s="68"/>
      <c r="AN81" s="68">
        <f t="shared" si="146"/>
        <v>2.75</v>
      </c>
      <c r="AO81" s="69" t="str">
        <f t="shared" si="131"/>
        <v>Pass</v>
      </c>
      <c r="AP81" s="83" t="str">
        <f t="shared" si="132"/>
        <v>গণিত</v>
      </c>
      <c r="AQ81" s="9">
        <f t="shared" si="133"/>
        <v>2</v>
      </c>
      <c r="AR81" s="9">
        <f t="shared" si="134"/>
        <v>74</v>
      </c>
      <c r="AS81" s="50">
        <f t="shared" si="135"/>
        <v>0</v>
      </c>
      <c r="AT81" s="50" t="str">
        <f t="shared" si="136"/>
        <v>0</v>
      </c>
      <c r="AU81" s="50" t="str">
        <f t="shared" si="137"/>
        <v>F</v>
      </c>
      <c r="AV81" s="87">
        <f t="shared" si="138"/>
        <v>2.75</v>
      </c>
      <c r="AW81" s="88" t="str">
        <f t="shared" si="139"/>
        <v>F</v>
      </c>
      <c r="AX81" s="95">
        <f t="shared" si="140"/>
        <v>2.75</v>
      </c>
      <c r="AY81" s="49">
        <f t="shared" si="141"/>
        <v>377</v>
      </c>
      <c r="AZ81" s="87"/>
      <c r="BA81" s="87"/>
      <c r="BB81" s="87">
        <f t="shared" si="97"/>
        <v>1</v>
      </c>
      <c r="BC81" s="87">
        <f t="shared" si="98"/>
        <v>1</v>
      </c>
      <c r="BD81" s="50" t="str">
        <f t="shared" si="142"/>
        <v>Abs.</v>
      </c>
    </row>
    <row r="82" spans="1:56">
      <c r="A82" s="49">
        <f>IF(D$4="বিজ্ঞান",Science!A78,(IF(D$4="মানবিক",Humanities!A78,(IF(D$4="ব্যাবসায় শিক্ষা",B.Studies!AK78)))))</f>
        <v>75</v>
      </c>
      <c r="B82" s="50"/>
      <c r="C82" s="51" t="str">
        <f>IFERROR(IF(AN82="","",RANK(AN82,AN$8:AN$172,0)+COUNTIF(AN$8:AN82,AN82)-1),"")</f>
        <v/>
      </c>
      <c r="D82" s="52">
        <f t="shared" si="99"/>
        <v>16</v>
      </c>
      <c r="E82" s="52">
        <f t="shared" si="100"/>
        <v>37</v>
      </c>
      <c r="F82" s="52">
        <f t="shared" si="101"/>
        <v>53</v>
      </c>
      <c r="G82" s="52">
        <f t="shared" si="143"/>
        <v>3</v>
      </c>
      <c r="H82" s="49">
        <f t="shared" si="102"/>
        <v>71</v>
      </c>
      <c r="I82" s="49">
        <f t="shared" si="103"/>
        <v>71</v>
      </c>
      <c r="J82" s="49">
        <f t="shared" si="144"/>
        <v>4</v>
      </c>
      <c r="K82" s="52">
        <f t="shared" si="104"/>
        <v>14</v>
      </c>
      <c r="L82" s="52">
        <f t="shared" si="105"/>
        <v>22</v>
      </c>
      <c r="M82" s="52">
        <f t="shared" si="106"/>
        <v>22</v>
      </c>
      <c r="N82" s="52">
        <f t="shared" si="107"/>
        <v>58</v>
      </c>
      <c r="O82" s="52">
        <f t="shared" si="108"/>
        <v>3</v>
      </c>
      <c r="P82" s="49">
        <f t="shared" si="109"/>
        <v>14</v>
      </c>
      <c r="Q82" s="49">
        <f t="shared" si="110"/>
        <v>25</v>
      </c>
      <c r="R82" s="49">
        <f t="shared" si="111"/>
        <v>22</v>
      </c>
      <c r="S82" s="49">
        <f t="shared" si="112"/>
        <v>61</v>
      </c>
      <c r="T82" s="49">
        <f t="shared" si="113"/>
        <v>3.5</v>
      </c>
      <c r="U82" s="52">
        <f t="shared" si="114"/>
        <v>12</v>
      </c>
      <c r="V82" s="52">
        <f t="shared" si="115"/>
        <v>9</v>
      </c>
      <c r="W82" s="52">
        <f t="shared" si="116"/>
        <v>9</v>
      </c>
      <c r="X82" s="52">
        <f t="shared" si="117"/>
        <v>30</v>
      </c>
      <c r="Y82" s="52" t="str">
        <f t="shared" si="118"/>
        <v>F</v>
      </c>
      <c r="Z82" s="49">
        <f t="shared" si="119"/>
        <v>16</v>
      </c>
      <c r="AA82" s="49">
        <f t="shared" si="120"/>
        <v>33</v>
      </c>
      <c r="AB82" s="49">
        <f t="shared" si="121"/>
        <v>15</v>
      </c>
      <c r="AC82" s="49">
        <f t="shared" si="122"/>
        <v>64</v>
      </c>
      <c r="AD82" s="49">
        <f t="shared" si="123"/>
        <v>3.5</v>
      </c>
      <c r="AE82" s="52">
        <f t="shared" si="124"/>
        <v>11</v>
      </c>
      <c r="AF82" s="52">
        <f t="shared" si="125"/>
        <v>20</v>
      </c>
      <c r="AG82" s="52">
        <f t="shared" si="126"/>
        <v>15</v>
      </c>
      <c r="AH82" s="52">
        <f t="shared" si="127"/>
        <v>46</v>
      </c>
      <c r="AI82" s="52">
        <f t="shared" si="128"/>
        <v>2</v>
      </c>
      <c r="AJ82" s="52">
        <f t="shared" si="145"/>
        <v>1</v>
      </c>
      <c r="AK82" s="68">
        <f t="shared" si="129"/>
        <v>19</v>
      </c>
      <c r="AL82" s="68" t="str">
        <f t="shared" si="130"/>
        <v>F</v>
      </c>
      <c r="AM82" s="68"/>
      <c r="AN82" s="68" t="str">
        <f t="shared" si="146"/>
        <v>F</v>
      </c>
      <c r="AO82" s="69" t="str">
        <f t="shared" si="131"/>
        <v>Fail</v>
      </c>
      <c r="AP82" s="83" t="str">
        <f t="shared" si="132"/>
        <v>গণিত</v>
      </c>
      <c r="AQ82" s="9">
        <f t="shared" si="133"/>
        <v>2</v>
      </c>
      <c r="AR82" s="9">
        <f t="shared" si="134"/>
        <v>75</v>
      </c>
      <c r="AS82" s="50" t="str">
        <f t="shared" si="135"/>
        <v>0</v>
      </c>
      <c r="AT82" s="50">
        <f t="shared" si="136"/>
        <v>1.5</v>
      </c>
      <c r="AU82" s="50">
        <f t="shared" si="137"/>
        <v>3.1666666666666665</v>
      </c>
      <c r="AV82" s="87" t="str">
        <f t="shared" si="138"/>
        <v>F</v>
      </c>
      <c r="AW82" s="88">
        <f t="shared" si="139"/>
        <v>3.1666666666666665</v>
      </c>
      <c r="AX82" s="95" t="str">
        <f t="shared" si="140"/>
        <v>F</v>
      </c>
      <c r="AY82" s="49" t="str">
        <f t="shared" si="141"/>
        <v>F</v>
      </c>
      <c r="AZ82" s="87"/>
      <c r="BA82" s="87"/>
      <c r="BB82" s="87">
        <f t="shared" si="97"/>
        <v>1</v>
      </c>
      <c r="BC82" s="87">
        <f t="shared" si="98"/>
        <v>1</v>
      </c>
      <c r="BD82" s="50" t="str">
        <f t="shared" si="142"/>
        <v>Abs.</v>
      </c>
    </row>
    <row r="83" spans="1:56">
      <c r="A83" s="49">
        <f>IF(D$4="বিজ্ঞান",Science!A79,(IF(D$4="মানবিক",Humanities!A79,(IF(D$4="ব্যাবসায় শিক্ষা",B.Studies!AK79)))))</f>
        <v>76</v>
      </c>
      <c r="B83" s="50"/>
      <c r="C83" s="51" t="str">
        <f>IFERROR(IF(AN83="","",RANK(AN83,AN$8:AN$172,0)+COUNTIF(AN$8:AN83,AN83)-1),"")</f>
        <v/>
      </c>
      <c r="D83" s="52" t="str">
        <f t="shared" si="99"/>
        <v>Abs.</v>
      </c>
      <c r="E83" s="52" t="str">
        <f t="shared" si="100"/>
        <v>Abs.</v>
      </c>
      <c r="F83" s="52" t="str">
        <f t="shared" si="101"/>
        <v>Abs.</v>
      </c>
      <c r="G83" s="52" t="str">
        <f t="shared" si="143"/>
        <v>Abs.</v>
      </c>
      <c r="H83" s="49" t="str">
        <f t="shared" si="102"/>
        <v>Abs.</v>
      </c>
      <c r="I83" s="49" t="str">
        <f t="shared" si="103"/>
        <v>Abs.</v>
      </c>
      <c r="J83" s="49" t="str">
        <f t="shared" si="144"/>
        <v>Abs.</v>
      </c>
      <c r="K83" s="52" t="str">
        <f t="shared" si="104"/>
        <v>Abs.</v>
      </c>
      <c r="L83" s="52" t="str">
        <f t="shared" si="105"/>
        <v>Abs.</v>
      </c>
      <c r="M83" s="52" t="str">
        <f t="shared" si="106"/>
        <v>Abs.</v>
      </c>
      <c r="N83" s="52" t="str">
        <f t="shared" si="107"/>
        <v>Abs.</v>
      </c>
      <c r="O83" s="52" t="str">
        <f t="shared" si="108"/>
        <v>Abs.</v>
      </c>
      <c r="P83" s="49" t="str">
        <f t="shared" si="109"/>
        <v>Abs.</v>
      </c>
      <c r="Q83" s="49" t="str">
        <f t="shared" si="110"/>
        <v>Abs.</v>
      </c>
      <c r="R83" s="49" t="str">
        <f t="shared" si="111"/>
        <v>Abs.</v>
      </c>
      <c r="S83" s="49" t="str">
        <f t="shared" si="112"/>
        <v>Abs.</v>
      </c>
      <c r="T83" s="49" t="str">
        <f t="shared" si="113"/>
        <v>Abs.</v>
      </c>
      <c r="U83" s="52" t="str">
        <f t="shared" si="114"/>
        <v>Abs.</v>
      </c>
      <c r="V83" s="52" t="str">
        <f t="shared" si="115"/>
        <v>Abs.</v>
      </c>
      <c r="W83" s="52" t="str">
        <f t="shared" si="116"/>
        <v>Abs.</v>
      </c>
      <c r="X83" s="52" t="str">
        <f t="shared" si="117"/>
        <v>Abs.</v>
      </c>
      <c r="Y83" s="52" t="str">
        <f t="shared" si="118"/>
        <v>Abs.</v>
      </c>
      <c r="Z83" s="49">
        <f t="shared" si="119"/>
        <v>0</v>
      </c>
      <c r="AA83" s="49" t="str">
        <f t="shared" si="120"/>
        <v>Abs.</v>
      </c>
      <c r="AB83" s="49" t="str">
        <f t="shared" si="121"/>
        <v>Abs.</v>
      </c>
      <c r="AC83" s="49" t="str">
        <f t="shared" si="122"/>
        <v>Abs.</v>
      </c>
      <c r="AD83" s="49" t="str">
        <f t="shared" si="123"/>
        <v>Abs.</v>
      </c>
      <c r="AE83" s="52" t="str">
        <f t="shared" si="124"/>
        <v>Abs.</v>
      </c>
      <c r="AF83" s="52" t="str">
        <f t="shared" si="125"/>
        <v>Abs.</v>
      </c>
      <c r="AG83" s="52" t="str">
        <f t="shared" si="126"/>
        <v>Abs.</v>
      </c>
      <c r="AH83" s="52" t="str">
        <f t="shared" si="127"/>
        <v>Abs.</v>
      </c>
      <c r="AI83" s="52" t="str">
        <f t="shared" si="128"/>
        <v>Abs.</v>
      </c>
      <c r="AJ83" s="52">
        <f t="shared" si="145"/>
        <v>0</v>
      </c>
      <c r="AK83" s="68" t="str">
        <f t="shared" si="129"/>
        <v>Abs.</v>
      </c>
      <c r="AL83" s="68" t="str">
        <f t="shared" si="130"/>
        <v>Abs.</v>
      </c>
      <c r="AM83" s="68"/>
      <c r="AN83" s="68" t="str">
        <f t="shared" si="146"/>
        <v>Abs.</v>
      </c>
      <c r="AO83" s="69" t="str">
        <f t="shared" si="131"/>
        <v>Abs.</v>
      </c>
      <c r="AP83" s="83" t="str">
        <f t="shared" si="132"/>
        <v>গণিত</v>
      </c>
      <c r="AQ83" s="9">
        <f t="shared" si="133"/>
        <v>2</v>
      </c>
      <c r="AR83" s="9">
        <f t="shared" si="134"/>
        <v>76</v>
      </c>
      <c r="AS83" s="50" t="str">
        <f t="shared" si="135"/>
        <v>0</v>
      </c>
      <c r="AT83" s="50" t="str">
        <f t="shared" si="136"/>
        <v>0</v>
      </c>
      <c r="AU83" s="50" t="str">
        <f t="shared" si="137"/>
        <v>Abs.</v>
      </c>
      <c r="AV83" s="87" t="str">
        <f t="shared" si="138"/>
        <v>Abs.</v>
      </c>
      <c r="AW83" s="88" t="str">
        <f t="shared" si="139"/>
        <v>Abs.</v>
      </c>
      <c r="AX83" s="95" t="str">
        <f t="shared" si="140"/>
        <v>Abs.</v>
      </c>
      <c r="AY83" s="49" t="str">
        <f t="shared" si="141"/>
        <v>Abs.</v>
      </c>
      <c r="AZ83" s="87"/>
      <c r="BA83" s="87"/>
      <c r="BB83" s="87">
        <f t="shared" si="97"/>
        <v>0</v>
      </c>
      <c r="BC83" s="87" t="str">
        <f t="shared" si="98"/>
        <v>Pass</v>
      </c>
      <c r="BD83" s="50" t="str">
        <f t="shared" si="142"/>
        <v>Abs.</v>
      </c>
    </row>
    <row r="84" spans="1:56">
      <c r="A84" s="49">
        <f>IF(D$4="বিজ্ঞান",Science!A80,(IF(D$4="মানবিক",Humanities!A80,(IF(D$4="ব্যাবসায় শিক্ষা",B.Studies!AK80)))))</f>
        <v>77</v>
      </c>
      <c r="B84" s="50"/>
      <c r="C84" s="51" t="str">
        <f>IFERROR(IF(AN84="","",RANK(AN84,AN$8:AN$172,0)+COUNTIF(AN$8:AN84,AN84)-1),"")</f>
        <v/>
      </c>
      <c r="D84" s="52" t="str">
        <f t="shared" si="99"/>
        <v>Abs.</v>
      </c>
      <c r="E84" s="52" t="str">
        <f t="shared" si="100"/>
        <v>Abs.</v>
      </c>
      <c r="F84" s="52" t="str">
        <f t="shared" si="101"/>
        <v>Abs.</v>
      </c>
      <c r="G84" s="52" t="str">
        <f t="shared" si="143"/>
        <v>Abs.</v>
      </c>
      <c r="H84" s="49" t="str">
        <f t="shared" si="102"/>
        <v>Abs.</v>
      </c>
      <c r="I84" s="49" t="str">
        <f t="shared" si="103"/>
        <v>Abs.</v>
      </c>
      <c r="J84" s="49" t="str">
        <f t="shared" si="144"/>
        <v>Abs.</v>
      </c>
      <c r="K84" s="52" t="str">
        <f t="shared" si="104"/>
        <v>Abs.</v>
      </c>
      <c r="L84" s="52" t="str">
        <f t="shared" si="105"/>
        <v>Abs.</v>
      </c>
      <c r="M84" s="52" t="str">
        <f t="shared" si="106"/>
        <v>Abs.</v>
      </c>
      <c r="N84" s="52" t="str">
        <f t="shared" si="107"/>
        <v>Abs.</v>
      </c>
      <c r="O84" s="52" t="str">
        <f t="shared" si="108"/>
        <v>Abs.</v>
      </c>
      <c r="P84" s="49" t="str">
        <f t="shared" si="109"/>
        <v>Abs.</v>
      </c>
      <c r="Q84" s="49" t="str">
        <f t="shared" si="110"/>
        <v>Abs.</v>
      </c>
      <c r="R84" s="49" t="str">
        <f t="shared" si="111"/>
        <v>Abs.</v>
      </c>
      <c r="S84" s="49" t="str">
        <f t="shared" si="112"/>
        <v>Abs.</v>
      </c>
      <c r="T84" s="49" t="str">
        <f t="shared" si="113"/>
        <v>Abs.</v>
      </c>
      <c r="U84" s="52" t="str">
        <f t="shared" si="114"/>
        <v>Abs.</v>
      </c>
      <c r="V84" s="52" t="str">
        <f t="shared" si="115"/>
        <v>Abs.</v>
      </c>
      <c r="W84" s="52" t="str">
        <f t="shared" si="116"/>
        <v>Abs.</v>
      </c>
      <c r="X84" s="52" t="str">
        <f t="shared" si="117"/>
        <v>Abs.</v>
      </c>
      <c r="Y84" s="52" t="str">
        <f t="shared" si="118"/>
        <v>Abs.</v>
      </c>
      <c r="Z84" s="49">
        <f t="shared" si="119"/>
        <v>0</v>
      </c>
      <c r="AA84" s="49" t="str">
        <f t="shared" si="120"/>
        <v>Abs.</v>
      </c>
      <c r="AB84" s="49" t="str">
        <f t="shared" si="121"/>
        <v>Abs.</v>
      </c>
      <c r="AC84" s="49" t="str">
        <f t="shared" si="122"/>
        <v>Abs.</v>
      </c>
      <c r="AD84" s="49" t="str">
        <f t="shared" si="123"/>
        <v>Abs.</v>
      </c>
      <c r="AE84" s="52" t="str">
        <f t="shared" si="124"/>
        <v>Abs.</v>
      </c>
      <c r="AF84" s="52" t="str">
        <f t="shared" si="125"/>
        <v>Abs.</v>
      </c>
      <c r="AG84" s="52" t="str">
        <f t="shared" si="126"/>
        <v>Abs.</v>
      </c>
      <c r="AH84" s="52" t="str">
        <f t="shared" si="127"/>
        <v>Abs.</v>
      </c>
      <c r="AI84" s="52" t="str">
        <f t="shared" si="128"/>
        <v>Abs.</v>
      </c>
      <c r="AJ84" s="52">
        <f t="shared" si="145"/>
        <v>0</v>
      </c>
      <c r="AK84" s="68" t="str">
        <f t="shared" si="129"/>
        <v>Abs.</v>
      </c>
      <c r="AL84" s="68" t="str">
        <f t="shared" si="130"/>
        <v>Abs.</v>
      </c>
      <c r="AM84" s="68"/>
      <c r="AN84" s="68" t="str">
        <f t="shared" si="146"/>
        <v>Abs.</v>
      </c>
      <c r="AO84" s="69" t="str">
        <f t="shared" si="131"/>
        <v>Abs.</v>
      </c>
      <c r="AP84" s="83" t="str">
        <f t="shared" si="132"/>
        <v>গণিত</v>
      </c>
      <c r="AQ84" s="9">
        <f t="shared" si="133"/>
        <v>2</v>
      </c>
      <c r="AR84" s="9">
        <f t="shared" si="134"/>
        <v>77</v>
      </c>
      <c r="AS84" s="50" t="str">
        <f t="shared" si="135"/>
        <v>0</v>
      </c>
      <c r="AT84" s="50" t="str">
        <f t="shared" si="136"/>
        <v>0</v>
      </c>
      <c r="AU84" s="50" t="str">
        <f t="shared" si="137"/>
        <v>Abs.</v>
      </c>
      <c r="AV84" s="87" t="str">
        <f t="shared" si="138"/>
        <v>Abs.</v>
      </c>
      <c r="AW84" s="88" t="str">
        <f t="shared" si="139"/>
        <v>Abs.</v>
      </c>
      <c r="AX84" s="95" t="str">
        <f t="shared" si="140"/>
        <v>Abs.</v>
      </c>
      <c r="AY84" s="49" t="str">
        <f t="shared" si="141"/>
        <v>Abs.</v>
      </c>
      <c r="AZ84" s="87"/>
      <c r="BA84" s="87"/>
      <c r="BB84" s="87">
        <f t="shared" si="97"/>
        <v>0</v>
      </c>
      <c r="BC84" s="87" t="str">
        <f t="shared" si="98"/>
        <v>Pass</v>
      </c>
      <c r="BD84" s="50" t="str">
        <f t="shared" si="142"/>
        <v>Abs.</v>
      </c>
    </row>
    <row r="85" spans="1:56">
      <c r="A85" s="49">
        <f>IF(D$4="বিজ্ঞান",Science!A81,(IF(D$4="মানবিক",Humanities!A81,(IF(D$4="ব্যাবসায় শিক্ষা",B.Studies!AK81)))))</f>
        <v>78</v>
      </c>
      <c r="B85" s="50"/>
      <c r="C85" s="51" t="str">
        <f>IFERROR(IF(AN85="","",RANK(AN85,AN$8:AN$172,0)+COUNTIF(AN$8:AN85,AN85)-1),"")</f>
        <v/>
      </c>
      <c r="D85" s="52">
        <f t="shared" si="99"/>
        <v>17</v>
      </c>
      <c r="E85" s="52">
        <f t="shared" si="100"/>
        <v>52</v>
      </c>
      <c r="F85" s="52">
        <f t="shared" si="101"/>
        <v>69</v>
      </c>
      <c r="G85" s="52">
        <f t="shared" si="143"/>
        <v>3.5</v>
      </c>
      <c r="H85" s="49">
        <f t="shared" si="102"/>
        <v>48</v>
      </c>
      <c r="I85" s="49">
        <f t="shared" si="103"/>
        <v>48</v>
      </c>
      <c r="J85" s="49">
        <f t="shared" si="144"/>
        <v>2</v>
      </c>
      <c r="K85" s="52">
        <f t="shared" si="104"/>
        <v>5</v>
      </c>
      <c r="L85" s="52">
        <f t="shared" si="105"/>
        <v>8</v>
      </c>
      <c r="M85" s="52" t="str">
        <f t="shared" si="106"/>
        <v>Abs.</v>
      </c>
      <c r="N85" s="52" t="str">
        <f t="shared" si="107"/>
        <v>Abs.</v>
      </c>
      <c r="O85" s="52" t="str">
        <f t="shared" si="108"/>
        <v>Abs.</v>
      </c>
      <c r="P85" s="49">
        <f t="shared" si="109"/>
        <v>11</v>
      </c>
      <c r="Q85" s="49">
        <f t="shared" si="110"/>
        <v>9</v>
      </c>
      <c r="R85" s="49" t="str">
        <f t="shared" si="111"/>
        <v>Abs.</v>
      </c>
      <c r="S85" s="49" t="str">
        <f t="shared" si="112"/>
        <v>Abs.</v>
      </c>
      <c r="T85" s="49" t="str">
        <f t="shared" si="113"/>
        <v>Abs.</v>
      </c>
      <c r="U85" s="52">
        <f t="shared" si="114"/>
        <v>11</v>
      </c>
      <c r="V85" s="52">
        <f t="shared" si="115"/>
        <v>11</v>
      </c>
      <c r="W85" s="52">
        <f t="shared" si="116"/>
        <v>10</v>
      </c>
      <c r="X85" s="52">
        <f t="shared" si="117"/>
        <v>32</v>
      </c>
      <c r="Y85" s="52" t="str">
        <f t="shared" si="118"/>
        <v>F</v>
      </c>
      <c r="Z85" s="49">
        <f t="shared" si="119"/>
        <v>11</v>
      </c>
      <c r="AA85" s="49">
        <f t="shared" si="120"/>
        <v>4</v>
      </c>
      <c r="AB85" s="49">
        <f t="shared" si="121"/>
        <v>15</v>
      </c>
      <c r="AC85" s="49">
        <f t="shared" si="122"/>
        <v>30</v>
      </c>
      <c r="AD85" s="49" t="str">
        <f t="shared" si="123"/>
        <v>F</v>
      </c>
      <c r="AE85" s="52">
        <f t="shared" si="124"/>
        <v>15</v>
      </c>
      <c r="AF85" s="52">
        <f t="shared" si="125"/>
        <v>17</v>
      </c>
      <c r="AG85" s="52">
        <f t="shared" si="126"/>
        <v>15</v>
      </c>
      <c r="AH85" s="52">
        <f t="shared" si="127"/>
        <v>47</v>
      </c>
      <c r="AI85" s="52">
        <f t="shared" si="128"/>
        <v>2</v>
      </c>
      <c r="AJ85" s="52">
        <f t="shared" si="145"/>
        <v>2</v>
      </c>
      <c r="AK85" s="68" t="str">
        <f t="shared" si="129"/>
        <v>Abs.</v>
      </c>
      <c r="AL85" s="68" t="str">
        <f t="shared" si="130"/>
        <v>Abs.</v>
      </c>
      <c r="AM85" s="68"/>
      <c r="AN85" s="68" t="str">
        <f t="shared" si="146"/>
        <v>Abs.</v>
      </c>
      <c r="AO85" s="69" t="str">
        <f t="shared" si="131"/>
        <v>Abs.</v>
      </c>
      <c r="AP85" s="83" t="str">
        <f t="shared" si="132"/>
        <v>গণিত</v>
      </c>
      <c r="AQ85" s="9">
        <f t="shared" si="133"/>
        <v>2</v>
      </c>
      <c r="AR85" s="9">
        <f t="shared" si="134"/>
        <v>78</v>
      </c>
      <c r="AS85" s="50" t="str">
        <f t="shared" si="135"/>
        <v>0</v>
      </c>
      <c r="AT85" s="50" t="str">
        <f t="shared" si="136"/>
        <v>0</v>
      </c>
      <c r="AU85" s="50" t="str">
        <f t="shared" si="137"/>
        <v>Abs.</v>
      </c>
      <c r="AV85" s="87" t="str">
        <f t="shared" si="138"/>
        <v>Abs.</v>
      </c>
      <c r="AW85" s="88" t="str">
        <f t="shared" si="139"/>
        <v>Abs.</v>
      </c>
      <c r="AX85" s="95" t="str">
        <f t="shared" si="140"/>
        <v>Abs.</v>
      </c>
      <c r="AY85" s="49" t="str">
        <f t="shared" si="141"/>
        <v>Abs.</v>
      </c>
      <c r="AZ85" s="87"/>
      <c r="BA85" s="87"/>
      <c r="BB85" s="87">
        <f t="shared" si="97"/>
        <v>2</v>
      </c>
      <c r="BC85" s="87">
        <f t="shared" si="98"/>
        <v>2</v>
      </c>
      <c r="BD85" s="50" t="str">
        <f t="shared" si="142"/>
        <v>Abs.</v>
      </c>
    </row>
    <row r="86" spans="1:56">
      <c r="A86" s="49">
        <f>IF(D$4="বিজ্ঞান",Science!A82,(IF(D$4="মানবিক",Humanities!A82,(IF(D$4="ব্যাবসায় শিক্ষা",B.Studies!AK82)))))</f>
        <v>79</v>
      </c>
      <c r="B86" s="50"/>
      <c r="C86" s="51" t="str">
        <f>IFERROR(IF(AN86="","",RANK(AN86,AN$8:AN$172,0)+COUNTIF(AN$8:AN86,AN86)-1),"")</f>
        <v/>
      </c>
      <c r="D86" s="52">
        <f t="shared" si="99"/>
        <v>12</v>
      </c>
      <c r="E86" s="52">
        <f t="shared" si="100"/>
        <v>52</v>
      </c>
      <c r="F86" s="52">
        <f t="shared" si="101"/>
        <v>64</v>
      </c>
      <c r="G86" s="52">
        <f t="shared" si="143"/>
        <v>3.5</v>
      </c>
      <c r="H86" s="49" t="str">
        <f t="shared" si="102"/>
        <v>Abs.</v>
      </c>
      <c r="I86" s="49" t="str">
        <f t="shared" si="103"/>
        <v>Abs.</v>
      </c>
      <c r="J86" s="49" t="str">
        <f t="shared" si="144"/>
        <v>Abs.</v>
      </c>
      <c r="K86" s="52">
        <f t="shared" si="104"/>
        <v>8</v>
      </c>
      <c r="L86" s="52">
        <f t="shared" si="105"/>
        <v>3</v>
      </c>
      <c r="M86" s="52" t="str">
        <f t="shared" si="106"/>
        <v>Abs.</v>
      </c>
      <c r="N86" s="52" t="str">
        <f t="shared" si="107"/>
        <v>Abs.</v>
      </c>
      <c r="O86" s="52" t="str">
        <f t="shared" si="108"/>
        <v>Abs.</v>
      </c>
      <c r="P86" s="49">
        <f t="shared" si="109"/>
        <v>5</v>
      </c>
      <c r="Q86" s="49">
        <f t="shared" si="110"/>
        <v>3</v>
      </c>
      <c r="R86" s="49" t="str">
        <f t="shared" si="111"/>
        <v>Abs.</v>
      </c>
      <c r="S86" s="49" t="str">
        <f t="shared" si="112"/>
        <v>Abs.</v>
      </c>
      <c r="T86" s="49" t="str">
        <f t="shared" si="113"/>
        <v>Abs.</v>
      </c>
      <c r="U86" s="52">
        <f t="shared" si="114"/>
        <v>7</v>
      </c>
      <c r="V86" s="52">
        <f t="shared" si="115"/>
        <v>4</v>
      </c>
      <c r="W86" s="52" t="str">
        <f t="shared" si="116"/>
        <v>Abs.</v>
      </c>
      <c r="X86" s="52" t="str">
        <f t="shared" si="117"/>
        <v>Abs.</v>
      </c>
      <c r="Y86" s="52" t="str">
        <f t="shared" si="118"/>
        <v>Abs.</v>
      </c>
      <c r="Z86" s="49">
        <f t="shared" si="119"/>
        <v>7</v>
      </c>
      <c r="AA86" s="49">
        <f t="shared" si="120"/>
        <v>0</v>
      </c>
      <c r="AB86" s="49" t="str">
        <f t="shared" si="121"/>
        <v>Abs.</v>
      </c>
      <c r="AC86" s="49" t="str">
        <f t="shared" si="122"/>
        <v>Abs.</v>
      </c>
      <c r="AD86" s="49" t="str">
        <f t="shared" si="123"/>
        <v>Abs.</v>
      </c>
      <c r="AE86" s="52">
        <f t="shared" si="124"/>
        <v>13</v>
      </c>
      <c r="AF86" s="52">
        <f t="shared" si="125"/>
        <v>17</v>
      </c>
      <c r="AG86" s="52">
        <f t="shared" si="126"/>
        <v>10</v>
      </c>
      <c r="AH86" s="52">
        <f t="shared" si="127"/>
        <v>40</v>
      </c>
      <c r="AI86" s="52">
        <f t="shared" si="128"/>
        <v>2</v>
      </c>
      <c r="AJ86" s="52">
        <f t="shared" si="145"/>
        <v>0</v>
      </c>
      <c r="AK86" s="68" t="str">
        <f t="shared" si="129"/>
        <v>Abs.</v>
      </c>
      <c r="AL86" s="68" t="str">
        <f t="shared" si="130"/>
        <v>Abs.</v>
      </c>
      <c r="AM86" s="68"/>
      <c r="AN86" s="68" t="str">
        <f t="shared" si="146"/>
        <v>Abs.</v>
      </c>
      <c r="AO86" s="69" t="str">
        <f t="shared" si="131"/>
        <v>Abs.</v>
      </c>
      <c r="AP86" s="83" t="str">
        <f t="shared" si="132"/>
        <v>গণিত</v>
      </c>
      <c r="AQ86" s="9">
        <f t="shared" si="133"/>
        <v>2</v>
      </c>
      <c r="AR86" s="9">
        <f t="shared" si="134"/>
        <v>79</v>
      </c>
      <c r="AS86" s="50" t="str">
        <f t="shared" si="135"/>
        <v>0</v>
      </c>
      <c r="AT86" s="50" t="str">
        <f t="shared" si="136"/>
        <v>0</v>
      </c>
      <c r="AU86" s="50" t="str">
        <f t="shared" si="137"/>
        <v>Abs.</v>
      </c>
      <c r="AV86" s="87" t="str">
        <f t="shared" si="138"/>
        <v>Abs.</v>
      </c>
      <c r="AW86" s="88" t="str">
        <f t="shared" si="139"/>
        <v>Abs.</v>
      </c>
      <c r="AX86" s="95" t="str">
        <f t="shared" si="140"/>
        <v>Abs.</v>
      </c>
      <c r="AY86" s="49" t="str">
        <f t="shared" si="141"/>
        <v>Abs.</v>
      </c>
      <c r="AZ86" s="87"/>
      <c r="BA86" s="87"/>
      <c r="BB86" s="87">
        <f t="shared" si="97"/>
        <v>0</v>
      </c>
      <c r="BC86" s="87" t="str">
        <f t="shared" si="98"/>
        <v>Pass</v>
      </c>
      <c r="BD86" s="50" t="str">
        <f t="shared" si="142"/>
        <v>Abs.</v>
      </c>
    </row>
    <row r="87" spans="1:56">
      <c r="A87" s="49">
        <f>IF(D$4="বিজ্ঞান",Science!A83,(IF(D$4="মানবিক",Humanities!A83,(IF(D$4="ব্যাবসায় শিক্ষা",B.Studies!AK83)))))</f>
        <v>80</v>
      </c>
      <c r="B87" s="50"/>
      <c r="C87" s="51" t="str">
        <f>IFERROR(IF(AN87="","",RANK(AN87,AN$8:AN$172,0)+COUNTIF(AN$8:AN87,AN87)-1),"")</f>
        <v/>
      </c>
      <c r="D87" s="52">
        <f t="shared" si="99"/>
        <v>14</v>
      </c>
      <c r="E87" s="52">
        <f t="shared" si="100"/>
        <v>80</v>
      </c>
      <c r="F87" s="52">
        <f t="shared" si="101"/>
        <v>94</v>
      </c>
      <c r="G87" s="52">
        <f t="shared" si="143"/>
        <v>5</v>
      </c>
      <c r="H87" s="49">
        <f t="shared" si="102"/>
        <v>56</v>
      </c>
      <c r="I87" s="49">
        <f t="shared" si="103"/>
        <v>56</v>
      </c>
      <c r="J87" s="49">
        <f t="shared" si="144"/>
        <v>3</v>
      </c>
      <c r="K87" s="52">
        <f t="shared" si="104"/>
        <v>10</v>
      </c>
      <c r="L87" s="52">
        <f t="shared" si="105"/>
        <v>18</v>
      </c>
      <c r="M87" s="52">
        <f t="shared" si="106"/>
        <v>20</v>
      </c>
      <c r="N87" s="52">
        <f t="shared" si="107"/>
        <v>48</v>
      </c>
      <c r="O87" s="52">
        <f t="shared" si="108"/>
        <v>2</v>
      </c>
      <c r="P87" s="49">
        <f t="shared" si="109"/>
        <v>10</v>
      </c>
      <c r="Q87" s="49">
        <f t="shared" si="110"/>
        <v>17</v>
      </c>
      <c r="R87" s="49">
        <f t="shared" si="111"/>
        <v>20</v>
      </c>
      <c r="S87" s="49">
        <f t="shared" si="112"/>
        <v>47</v>
      </c>
      <c r="T87" s="49">
        <f t="shared" si="113"/>
        <v>2</v>
      </c>
      <c r="U87" s="52">
        <f t="shared" si="114"/>
        <v>10</v>
      </c>
      <c r="V87" s="52">
        <f t="shared" si="115"/>
        <v>13</v>
      </c>
      <c r="W87" s="52">
        <f t="shared" si="116"/>
        <v>14</v>
      </c>
      <c r="X87" s="52">
        <f t="shared" si="117"/>
        <v>37</v>
      </c>
      <c r="Y87" s="52" t="str">
        <f t="shared" si="118"/>
        <v>F</v>
      </c>
      <c r="Z87" s="49">
        <f t="shared" si="119"/>
        <v>8</v>
      </c>
      <c r="AA87" s="49">
        <f t="shared" si="120"/>
        <v>24</v>
      </c>
      <c r="AB87" s="49">
        <f t="shared" si="121"/>
        <v>17</v>
      </c>
      <c r="AC87" s="49">
        <f t="shared" si="122"/>
        <v>49</v>
      </c>
      <c r="AD87" s="49">
        <f t="shared" si="123"/>
        <v>2</v>
      </c>
      <c r="AE87" s="52">
        <f t="shared" si="124"/>
        <v>13</v>
      </c>
      <c r="AF87" s="52">
        <f t="shared" si="125"/>
        <v>22</v>
      </c>
      <c r="AG87" s="52">
        <f t="shared" si="126"/>
        <v>15</v>
      </c>
      <c r="AH87" s="52">
        <f t="shared" si="127"/>
        <v>50</v>
      </c>
      <c r="AI87" s="52">
        <f t="shared" si="128"/>
        <v>3</v>
      </c>
      <c r="AJ87" s="52">
        <f t="shared" si="145"/>
        <v>1</v>
      </c>
      <c r="AK87" s="68">
        <f t="shared" si="129"/>
        <v>17</v>
      </c>
      <c r="AL87" s="68" t="str">
        <f t="shared" si="130"/>
        <v>F</v>
      </c>
      <c r="AM87" s="68"/>
      <c r="AN87" s="68" t="str">
        <f t="shared" si="146"/>
        <v>F</v>
      </c>
      <c r="AO87" s="69" t="str">
        <f t="shared" si="131"/>
        <v>Fail</v>
      </c>
      <c r="AP87" s="83" t="str">
        <f t="shared" si="132"/>
        <v>গণিত</v>
      </c>
      <c r="AQ87" s="9">
        <f t="shared" si="133"/>
        <v>2</v>
      </c>
      <c r="AR87" s="9">
        <f t="shared" si="134"/>
        <v>80</v>
      </c>
      <c r="AS87" s="50" t="str">
        <f t="shared" si="135"/>
        <v>0</v>
      </c>
      <c r="AT87" s="50">
        <f t="shared" si="136"/>
        <v>0</v>
      </c>
      <c r="AU87" s="50">
        <f t="shared" si="137"/>
        <v>2.8333333333333335</v>
      </c>
      <c r="AV87" s="87" t="str">
        <f t="shared" si="138"/>
        <v>F</v>
      </c>
      <c r="AW87" s="88">
        <f t="shared" si="139"/>
        <v>2.8333333333333335</v>
      </c>
      <c r="AX87" s="95" t="str">
        <f t="shared" si="140"/>
        <v>F</v>
      </c>
      <c r="AY87" s="49" t="str">
        <f t="shared" si="141"/>
        <v>F</v>
      </c>
      <c r="AZ87" s="87"/>
      <c r="BA87" s="87"/>
      <c r="BB87" s="87">
        <f t="shared" si="97"/>
        <v>1</v>
      </c>
      <c r="BC87" s="87">
        <f t="shared" si="98"/>
        <v>1</v>
      </c>
      <c r="BD87" s="50" t="str">
        <f t="shared" si="142"/>
        <v>Abs.</v>
      </c>
    </row>
    <row r="88" spans="1:56">
      <c r="A88" s="49">
        <f>IF(D$4="বিজ্ঞান",Science!A84,(IF(D$4="মানবিক",Humanities!A84,(IF(D$4="ব্যাবসায় শিক্ষা",B.Studies!AK84)))))</f>
        <v>81</v>
      </c>
      <c r="B88" s="50"/>
      <c r="C88" s="51" t="str">
        <f>IFERROR(IF(AN88="","",RANK(AN88,AN$8:AN$172,0)+COUNTIF(AN$8:AN88,AN88)-1),"")</f>
        <v/>
      </c>
      <c r="D88" s="52">
        <f t="shared" si="99"/>
        <v>9</v>
      </c>
      <c r="E88" s="52">
        <f t="shared" si="100"/>
        <v>35</v>
      </c>
      <c r="F88" s="52">
        <f t="shared" si="101"/>
        <v>44</v>
      </c>
      <c r="G88" s="52">
        <f t="shared" si="143"/>
        <v>2</v>
      </c>
      <c r="H88" s="49">
        <f t="shared" si="102"/>
        <v>48</v>
      </c>
      <c r="I88" s="49">
        <f t="shared" si="103"/>
        <v>48</v>
      </c>
      <c r="J88" s="49">
        <f t="shared" si="144"/>
        <v>2</v>
      </c>
      <c r="K88" s="52">
        <f t="shared" si="104"/>
        <v>4</v>
      </c>
      <c r="L88" s="52">
        <f t="shared" si="105"/>
        <v>0</v>
      </c>
      <c r="M88" s="52">
        <f t="shared" si="106"/>
        <v>19</v>
      </c>
      <c r="N88" s="52">
        <f t="shared" si="107"/>
        <v>23</v>
      </c>
      <c r="O88" s="52" t="str">
        <f t="shared" si="108"/>
        <v>F</v>
      </c>
      <c r="P88" s="49">
        <f t="shared" si="109"/>
        <v>9</v>
      </c>
      <c r="Q88" s="49">
        <f t="shared" si="110"/>
        <v>8</v>
      </c>
      <c r="R88" s="49">
        <f t="shared" si="111"/>
        <v>20</v>
      </c>
      <c r="S88" s="49">
        <f t="shared" si="112"/>
        <v>37</v>
      </c>
      <c r="T88" s="49" t="str">
        <f t="shared" si="113"/>
        <v>F</v>
      </c>
      <c r="U88" s="52">
        <f t="shared" si="114"/>
        <v>10</v>
      </c>
      <c r="V88" s="52">
        <f t="shared" si="115"/>
        <v>6</v>
      </c>
      <c r="W88" s="52">
        <f t="shared" si="116"/>
        <v>15</v>
      </c>
      <c r="X88" s="52">
        <f t="shared" si="117"/>
        <v>31</v>
      </c>
      <c r="Y88" s="52" t="str">
        <f t="shared" si="118"/>
        <v>F</v>
      </c>
      <c r="Z88" s="49">
        <f t="shared" si="119"/>
        <v>10</v>
      </c>
      <c r="AA88" s="49">
        <f t="shared" si="120"/>
        <v>0</v>
      </c>
      <c r="AB88" s="49">
        <f t="shared" si="121"/>
        <v>15</v>
      </c>
      <c r="AC88" s="49">
        <f t="shared" si="122"/>
        <v>25</v>
      </c>
      <c r="AD88" s="49" t="str">
        <f t="shared" si="123"/>
        <v>F</v>
      </c>
      <c r="AE88" s="52">
        <f t="shared" si="124"/>
        <v>4</v>
      </c>
      <c r="AF88" s="52">
        <f t="shared" si="125"/>
        <v>12</v>
      </c>
      <c r="AG88" s="52">
        <f t="shared" si="126"/>
        <v>10</v>
      </c>
      <c r="AH88" s="52">
        <f t="shared" si="127"/>
        <v>26</v>
      </c>
      <c r="AI88" s="52" t="str">
        <f t="shared" si="128"/>
        <v>F</v>
      </c>
      <c r="AJ88" s="52">
        <f t="shared" si="145"/>
        <v>5</v>
      </c>
      <c r="AK88" s="68" t="str">
        <f t="shared" si="129"/>
        <v>F</v>
      </c>
      <c r="AL88" s="68" t="str">
        <f t="shared" si="130"/>
        <v>F</v>
      </c>
      <c r="AM88" s="68"/>
      <c r="AN88" s="68" t="str">
        <f t="shared" si="146"/>
        <v>F</v>
      </c>
      <c r="AO88" s="69" t="str">
        <f t="shared" si="131"/>
        <v>Fail</v>
      </c>
      <c r="AP88" s="83" t="str">
        <f t="shared" si="132"/>
        <v>গণিত</v>
      </c>
      <c r="AQ88" s="9">
        <f t="shared" si="133"/>
        <v>2</v>
      </c>
      <c r="AR88" s="9">
        <f t="shared" si="134"/>
        <v>81</v>
      </c>
      <c r="AS88" s="50" t="str">
        <f t="shared" si="135"/>
        <v>0</v>
      </c>
      <c r="AT88" s="50" t="str">
        <f t="shared" si="136"/>
        <v>0</v>
      </c>
      <c r="AU88" s="50" t="str">
        <f t="shared" si="137"/>
        <v>F</v>
      </c>
      <c r="AV88" s="87" t="str">
        <f t="shared" si="138"/>
        <v>F</v>
      </c>
      <c r="AW88" s="88" t="str">
        <f t="shared" si="139"/>
        <v>F</v>
      </c>
      <c r="AX88" s="95" t="str">
        <f t="shared" si="140"/>
        <v>F</v>
      </c>
      <c r="AY88" s="49" t="str">
        <f t="shared" si="141"/>
        <v>F</v>
      </c>
      <c r="AZ88" s="87"/>
      <c r="BA88" s="87"/>
      <c r="BB88" s="87">
        <f t="shared" si="97"/>
        <v>5</v>
      </c>
      <c r="BC88" s="87">
        <f t="shared" si="98"/>
        <v>5</v>
      </c>
      <c r="BD88" s="50" t="str">
        <f t="shared" si="142"/>
        <v>Abs.</v>
      </c>
    </row>
    <row r="89" spans="1:56">
      <c r="A89" s="49">
        <f>IF(D$4="বিজ্ঞান",Science!A85,(IF(D$4="মানবিক",Humanities!A85,(IF(D$4="ব্যাবসায় শিক্ষা",B.Studies!AK85)))))</f>
        <v>82</v>
      </c>
      <c r="B89" s="50"/>
      <c r="C89" s="51" t="str">
        <f>IFERROR(IF(AN89="","",RANK(AN89,AN$8:AN$172,0)+COUNTIF(AN$8:AN89,AN89)-1),"")</f>
        <v/>
      </c>
      <c r="D89" s="52">
        <f t="shared" si="99"/>
        <v>11</v>
      </c>
      <c r="E89" s="52">
        <f t="shared" si="100"/>
        <v>19</v>
      </c>
      <c r="F89" s="52">
        <f t="shared" si="101"/>
        <v>30</v>
      </c>
      <c r="G89" s="52" t="str">
        <f t="shared" si="143"/>
        <v>F</v>
      </c>
      <c r="H89" s="49">
        <f t="shared" si="102"/>
        <v>14</v>
      </c>
      <c r="I89" s="49">
        <f t="shared" si="103"/>
        <v>14</v>
      </c>
      <c r="J89" s="49" t="str">
        <f t="shared" si="144"/>
        <v>F</v>
      </c>
      <c r="K89" s="52">
        <f t="shared" si="104"/>
        <v>10</v>
      </c>
      <c r="L89" s="52">
        <f t="shared" si="105"/>
        <v>0</v>
      </c>
      <c r="M89" s="52" t="str">
        <f t="shared" si="106"/>
        <v>Abs.</v>
      </c>
      <c r="N89" s="52" t="str">
        <f t="shared" si="107"/>
        <v>Abs.</v>
      </c>
      <c r="O89" s="52" t="str">
        <f t="shared" si="108"/>
        <v>Abs.</v>
      </c>
      <c r="P89" s="49">
        <f t="shared" si="109"/>
        <v>9</v>
      </c>
      <c r="Q89" s="49">
        <f t="shared" si="110"/>
        <v>1</v>
      </c>
      <c r="R89" s="49" t="str">
        <f t="shared" si="111"/>
        <v>Abs.</v>
      </c>
      <c r="S89" s="49" t="str">
        <f t="shared" si="112"/>
        <v>Abs.</v>
      </c>
      <c r="T89" s="49" t="str">
        <f t="shared" si="113"/>
        <v>Abs.</v>
      </c>
      <c r="U89" s="52" t="str">
        <f t="shared" si="114"/>
        <v>Abs.</v>
      </c>
      <c r="V89" s="52" t="str">
        <f t="shared" si="115"/>
        <v>Abs.</v>
      </c>
      <c r="W89" s="52" t="str">
        <f t="shared" si="116"/>
        <v>Abs.</v>
      </c>
      <c r="X89" s="52" t="str">
        <f t="shared" si="117"/>
        <v>Abs.</v>
      </c>
      <c r="Y89" s="52" t="str">
        <f t="shared" si="118"/>
        <v>Abs.</v>
      </c>
      <c r="Z89" s="49">
        <f t="shared" si="119"/>
        <v>5</v>
      </c>
      <c r="AA89" s="49">
        <f t="shared" si="120"/>
        <v>0</v>
      </c>
      <c r="AB89" s="49" t="str">
        <f t="shared" si="121"/>
        <v>Abs.</v>
      </c>
      <c r="AC89" s="49" t="str">
        <f t="shared" si="122"/>
        <v>Abs.</v>
      </c>
      <c r="AD89" s="49" t="str">
        <f t="shared" si="123"/>
        <v>Abs.</v>
      </c>
      <c r="AE89" s="52">
        <f t="shared" si="124"/>
        <v>6</v>
      </c>
      <c r="AF89" s="52">
        <f t="shared" si="125"/>
        <v>6</v>
      </c>
      <c r="AG89" s="52" t="str">
        <f t="shared" si="126"/>
        <v>Abs.</v>
      </c>
      <c r="AH89" s="52" t="str">
        <f t="shared" si="127"/>
        <v>Abs.</v>
      </c>
      <c r="AI89" s="52" t="str">
        <f t="shared" si="128"/>
        <v>Abs.</v>
      </c>
      <c r="AJ89" s="52">
        <f t="shared" si="145"/>
        <v>2</v>
      </c>
      <c r="AK89" s="68" t="str">
        <f t="shared" si="129"/>
        <v>Abs.</v>
      </c>
      <c r="AL89" s="68" t="str">
        <f t="shared" si="130"/>
        <v>Abs.</v>
      </c>
      <c r="AM89" s="68"/>
      <c r="AN89" s="68" t="str">
        <f t="shared" si="146"/>
        <v>Abs.</v>
      </c>
      <c r="AO89" s="69" t="str">
        <f t="shared" si="131"/>
        <v>Abs.</v>
      </c>
      <c r="AP89" s="83" t="str">
        <f t="shared" si="132"/>
        <v>গণিত</v>
      </c>
      <c r="AQ89" s="9">
        <f t="shared" si="133"/>
        <v>2</v>
      </c>
      <c r="AR89" s="9">
        <f t="shared" si="134"/>
        <v>82</v>
      </c>
      <c r="AS89" s="50" t="str">
        <f t="shared" si="135"/>
        <v>0</v>
      </c>
      <c r="AT89" s="50" t="str">
        <f t="shared" si="136"/>
        <v>0</v>
      </c>
      <c r="AU89" s="50" t="str">
        <f t="shared" si="137"/>
        <v>Abs.</v>
      </c>
      <c r="AV89" s="87" t="str">
        <f t="shared" si="138"/>
        <v>Abs.</v>
      </c>
      <c r="AW89" s="88" t="str">
        <f t="shared" si="139"/>
        <v>Abs.</v>
      </c>
      <c r="AX89" s="95" t="str">
        <f t="shared" si="140"/>
        <v>Abs.</v>
      </c>
      <c r="AY89" s="49" t="str">
        <f t="shared" si="141"/>
        <v>Abs.</v>
      </c>
      <c r="AZ89" s="87"/>
      <c r="BA89" s="87"/>
      <c r="BB89" s="87">
        <f t="shared" si="97"/>
        <v>2</v>
      </c>
      <c r="BC89" s="87">
        <f t="shared" si="98"/>
        <v>2</v>
      </c>
      <c r="BD89" s="50" t="str">
        <f t="shared" si="142"/>
        <v>Abs.</v>
      </c>
    </row>
    <row r="90" spans="1:56">
      <c r="A90" s="49">
        <f>IF(D$4="বিজ্ঞান",Science!A86,(IF(D$4="মানবিক",Humanities!A86,(IF(D$4="ব্যাবসায় শিক্ষা",B.Studies!AK86)))))</f>
        <v>83</v>
      </c>
      <c r="B90" s="50"/>
      <c r="C90" s="51" t="str">
        <f>IFERROR(IF(AN90="","",RANK(AN90,AN$8:AN$172,0)+COUNTIF(AN$8:AN90,AN90)-1),"")</f>
        <v/>
      </c>
      <c r="D90" s="52" t="str">
        <f t="shared" si="99"/>
        <v>Abs.</v>
      </c>
      <c r="E90" s="52" t="str">
        <f t="shared" si="100"/>
        <v>Abs.</v>
      </c>
      <c r="F90" s="52" t="str">
        <f t="shared" si="101"/>
        <v>Abs.</v>
      </c>
      <c r="G90" s="52" t="str">
        <f t="shared" si="143"/>
        <v>Abs.</v>
      </c>
      <c r="H90" s="49" t="str">
        <f t="shared" si="102"/>
        <v>Abs.</v>
      </c>
      <c r="I90" s="49" t="str">
        <f t="shared" si="103"/>
        <v>Abs.</v>
      </c>
      <c r="J90" s="49" t="str">
        <f t="shared" si="144"/>
        <v>Abs.</v>
      </c>
      <c r="K90" s="52" t="str">
        <f t="shared" si="104"/>
        <v>Abs.</v>
      </c>
      <c r="L90" s="52" t="str">
        <f t="shared" si="105"/>
        <v>Abs.</v>
      </c>
      <c r="M90" s="52" t="str">
        <f t="shared" si="106"/>
        <v>Abs.</v>
      </c>
      <c r="N90" s="52" t="str">
        <f t="shared" si="107"/>
        <v>Abs.</v>
      </c>
      <c r="O90" s="52" t="str">
        <f t="shared" si="108"/>
        <v>Abs.</v>
      </c>
      <c r="P90" s="49" t="str">
        <f t="shared" si="109"/>
        <v>Abs.</v>
      </c>
      <c r="Q90" s="49" t="str">
        <f t="shared" si="110"/>
        <v>Abs.</v>
      </c>
      <c r="R90" s="49" t="str">
        <f t="shared" si="111"/>
        <v>Abs.</v>
      </c>
      <c r="S90" s="49" t="str">
        <f t="shared" si="112"/>
        <v>Abs.</v>
      </c>
      <c r="T90" s="49" t="str">
        <f t="shared" si="113"/>
        <v>Abs.</v>
      </c>
      <c r="U90" s="52" t="str">
        <f t="shared" si="114"/>
        <v>Abs.</v>
      </c>
      <c r="V90" s="52" t="str">
        <f t="shared" si="115"/>
        <v>Abs.</v>
      </c>
      <c r="W90" s="52" t="str">
        <f t="shared" si="116"/>
        <v>Abs.</v>
      </c>
      <c r="X90" s="52" t="str">
        <f t="shared" si="117"/>
        <v>Abs.</v>
      </c>
      <c r="Y90" s="52" t="str">
        <f t="shared" si="118"/>
        <v>Abs.</v>
      </c>
      <c r="Z90" s="49">
        <f t="shared" si="119"/>
        <v>0</v>
      </c>
      <c r="AA90" s="49" t="str">
        <f t="shared" si="120"/>
        <v>Abs.</v>
      </c>
      <c r="AB90" s="49" t="str">
        <f t="shared" si="121"/>
        <v>Abs.</v>
      </c>
      <c r="AC90" s="49" t="str">
        <f t="shared" si="122"/>
        <v>Abs.</v>
      </c>
      <c r="AD90" s="49" t="str">
        <f t="shared" si="123"/>
        <v>Abs.</v>
      </c>
      <c r="AE90" s="52" t="str">
        <f t="shared" si="124"/>
        <v>Abs.</v>
      </c>
      <c r="AF90" s="52" t="str">
        <f t="shared" si="125"/>
        <v>Abs.</v>
      </c>
      <c r="AG90" s="52" t="str">
        <f t="shared" si="126"/>
        <v>Abs.</v>
      </c>
      <c r="AH90" s="52" t="str">
        <f t="shared" si="127"/>
        <v>Abs.</v>
      </c>
      <c r="AI90" s="52" t="str">
        <f t="shared" si="128"/>
        <v>Abs.</v>
      </c>
      <c r="AJ90" s="52">
        <f t="shared" si="145"/>
        <v>0</v>
      </c>
      <c r="AK90" s="68" t="str">
        <f t="shared" si="129"/>
        <v>Abs.</v>
      </c>
      <c r="AL90" s="68" t="str">
        <f t="shared" si="130"/>
        <v>Abs.</v>
      </c>
      <c r="AM90" s="68"/>
      <c r="AN90" s="68" t="str">
        <f t="shared" si="146"/>
        <v>Abs.</v>
      </c>
      <c r="AO90" s="69" t="str">
        <f t="shared" si="131"/>
        <v>Abs.</v>
      </c>
      <c r="AP90" s="83" t="str">
        <f t="shared" si="132"/>
        <v>গণিত</v>
      </c>
      <c r="AQ90" s="9">
        <f t="shared" si="133"/>
        <v>2</v>
      </c>
      <c r="AR90" s="9">
        <f t="shared" si="134"/>
        <v>83</v>
      </c>
      <c r="AS90" s="50" t="str">
        <f t="shared" si="135"/>
        <v>0</v>
      </c>
      <c r="AT90" s="50" t="str">
        <f t="shared" si="136"/>
        <v>0</v>
      </c>
      <c r="AU90" s="50" t="str">
        <f t="shared" si="137"/>
        <v>Abs.</v>
      </c>
      <c r="AV90" s="87" t="str">
        <f t="shared" si="138"/>
        <v>Abs.</v>
      </c>
      <c r="AW90" s="88" t="str">
        <f t="shared" si="139"/>
        <v>Abs.</v>
      </c>
      <c r="AX90" s="95" t="str">
        <f t="shared" si="140"/>
        <v>Abs.</v>
      </c>
      <c r="AY90" s="49" t="str">
        <f t="shared" si="141"/>
        <v>Abs.</v>
      </c>
      <c r="AZ90" s="87"/>
      <c r="BA90" s="87"/>
      <c r="BB90" s="87">
        <f t="shared" si="97"/>
        <v>0</v>
      </c>
      <c r="BC90" s="87" t="str">
        <f t="shared" si="98"/>
        <v>Pass</v>
      </c>
      <c r="BD90" s="50" t="str">
        <f t="shared" si="142"/>
        <v>Abs.</v>
      </c>
    </row>
    <row r="91" spans="1:56">
      <c r="A91" s="49">
        <f>IF(D$4="বিজ্ঞান",Science!A87,(IF(D$4="মানবিক",Humanities!A87,(IF(D$4="ব্যাবসায় শিক্ষা",B.Studies!AK87)))))</f>
        <v>84</v>
      </c>
      <c r="B91" s="50"/>
      <c r="C91" s="51" t="str">
        <f>IFERROR(IF(AN91="","",RANK(AN91,AN$8:AN$172,0)+COUNTIF(AN$8:AN91,AN91)-1),"")</f>
        <v/>
      </c>
      <c r="D91" s="52">
        <f t="shared" si="99"/>
        <v>13</v>
      </c>
      <c r="E91" s="52">
        <f t="shared" si="100"/>
        <v>61</v>
      </c>
      <c r="F91" s="52">
        <f t="shared" si="101"/>
        <v>74</v>
      </c>
      <c r="G91" s="52">
        <f t="shared" si="143"/>
        <v>4</v>
      </c>
      <c r="H91" s="49">
        <f t="shared" si="102"/>
        <v>51</v>
      </c>
      <c r="I91" s="49">
        <f t="shared" si="103"/>
        <v>51</v>
      </c>
      <c r="J91" s="49">
        <f t="shared" si="144"/>
        <v>3</v>
      </c>
      <c r="K91" s="52">
        <f t="shared" si="104"/>
        <v>10</v>
      </c>
      <c r="L91" s="52">
        <f t="shared" si="105"/>
        <v>25</v>
      </c>
      <c r="M91" s="52">
        <f t="shared" si="106"/>
        <v>19</v>
      </c>
      <c r="N91" s="52">
        <f t="shared" si="107"/>
        <v>54</v>
      </c>
      <c r="O91" s="52">
        <f t="shared" si="108"/>
        <v>3</v>
      </c>
      <c r="P91" s="49">
        <f t="shared" si="109"/>
        <v>10</v>
      </c>
      <c r="Q91" s="49">
        <f t="shared" si="110"/>
        <v>19</v>
      </c>
      <c r="R91" s="49">
        <f t="shared" si="111"/>
        <v>15</v>
      </c>
      <c r="S91" s="49">
        <f t="shared" si="112"/>
        <v>44</v>
      </c>
      <c r="T91" s="49">
        <f t="shared" si="113"/>
        <v>2</v>
      </c>
      <c r="U91" s="52">
        <f t="shared" si="114"/>
        <v>11</v>
      </c>
      <c r="V91" s="52">
        <f t="shared" si="115"/>
        <v>13</v>
      </c>
      <c r="W91" s="52">
        <f t="shared" si="116"/>
        <v>15</v>
      </c>
      <c r="X91" s="52">
        <f t="shared" si="117"/>
        <v>39</v>
      </c>
      <c r="Y91" s="52" t="str">
        <f t="shared" si="118"/>
        <v>F</v>
      </c>
      <c r="Z91" s="49">
        <f t="shared" si="119"/>
        <v>8</v>
      </c>
      <c r="AA91" s="49">
        <f t="shared" si="120"/>
        <v>0</v>
      </c>
      <c r="AB91" s="49">
        <f t="shared" si="121"/>
        <v>15</v>
      </c>
      <c r="AC91" s="49">
        <f t="shared" si="122"/>
        <v>23</v>
      </c>
      <c r="AD91" s="49" t="str">
        <f t="shared" si="123"/>
        <v>F</v>
      </c>
      <c r="AE91" s="52">
        <f t="shared" si="124"/>
        <v>15</v>
      </c>
      <c r="AF91" s="52">
        <f t="shared" si="125"/>
        <v>21</v>
      </c>
      <c r="AG91" s="52">
        <f t="shared" si="126"/>
        <v>15</v>
      </c>
      <c r="AH91" s="52">
        <f t="shared" si="127"/>
        <v>51</v>
      </c>
      <c r="AI91" s="52">
        <f t="shared" si="128"/>
        <v>3</v>
      </c>
      <c r="AJ91" s="52">
        <f t="shared" si="145"/>
        <v>2</v>
      </c>
      <c r="AK91" s="68" t="str">
        <f t="shared" si="129"/>
        <v>F</v>
      </c>
      <c r="AL91" s="68" t="str">
        <f t="shared" si="130"/>
        <v>F</v>
      </c>
      <c r="AM91" s="68"/>
      <c r="AN91" s="68" t="str">
        <f t="shared" si="146"/>
        <v>F</v>
      </c>
      <c r="AO91" s="69" t="str">
        <f t="shared" si="131"/>
        <v>Fail</v>
      </c>
      <c r="AP91" s="83" t="str">
        <f t="shared" si="132"/>
        <v>গণিত</v>
      </c>
      <c r="AQ91" s="9">
        <f t="shared" si="133"/>
        <v>2</v>
      </c>
      <c r="AR91" s="9">
        <f t="shared" si="134"/>
        <v>84</v>
      </c>
      <c r="AS91" s="50" t="str">
        <f t="shared" si="135"/>
        <v>0</v>
      </c>
      <c r="AT91" s="50" t="str">
        <f t="shared" si="136"/>
        <v>0</v>
      </c>
      <c r="AU91" s="50" t="str">
        <f t="shared" si="137"/>
        <v>F</v>
      </c>
      <c r="AV91" s="87" t="str">
        <f t="shared" si="138"/>
        <v>F</v>
      </c>
      <c r="AW91" s="88" t="str">
        <f t="shared" si="139"/>
        <v>F</v>
      </c>
      <c r="AX91" s="95" t="str">
        <f t="shared" si="140"/>
        <v>F</v>
      </c>
      <c r="AY91" s="49" t="str">
        <f t="shared" si="141"/>
        <v>F</v>
      </c>
      <c r="AZ91" s="87"/>
      <c r="BA91" s="87"/>
      <c r="BB91" s="87">
        <f t="shared" si="97"/>
        <v>2</v>
      </c>
      <c r="BC91" s="87">
        <f t="shared" si="98"/>
        <v>2</v>
      </c>
      <c r="BD91" s="50" t="str">
        <f t="shared" si="142"/>
        <v>Abs.</v>
      </c>
    </row>
    <row r="92" spans="1:56">
      <c r="A92" s="49">
        <f>IF(D$4="বিজ্ঞান",Science!A88,(IF(D$4="মানবিক",Humanities!A88,(IF(D$4="ব্যাবসায় শিক্ষা",B.Studies!AK88)))))</f>
        <v>85</v>
      </c>
      <c r="B92" s="50"/>
      <c r="C92" s="51">
        <f>IFERROR(IF(AN92="","",RANK(AN92,AN$8:AN$172,0)+COUNTIF(AN$8:AN92,AN92)-1),"")</f>
        <v>5</v>
      </c>
      <c r="D92" s="52">
        <f t="shared" si="99"/>
        <v>17</v>
      </c>
      <c r="E92" s="52">
        <f t="shared" si="100"/>
        <v>61</v>
      </c>
      <c r="F92" s="52">
        <f t="shared" si="101"/>
        <v>78</v>
      </c>
      <c r="G92" s="52">
        <f t="shared" si="143"/>
        <v>4</v>
      </c>
      <c r="H92" s="49">
        <f t="shared" si="102"/>
        <v>67</v>
      </c>
      <c r="I92" s="49">
        <f t="shared" si="103"/>
        <v>67</v>
      </c>
      <c r="J92" s="49">
        <f t="shared" si="144"/>
        <v>3.5</v>
      </c>
      <c r="K92" s="52">
        <f t="shared" si="104"/>
        <v>20</v>
      </c>
      <c r="L92" s="52">
        <f t="shared" si="105"/>
        <v>43</v>
      </c>
      <c r="M92" s="52">
        <f t="shared" si="106"/>
        <v>21</v>
      </c>
      <c r="N92" s="52">
        <f t="shared" si="107"/>
        <v>84</v>
      </c>
      <c r="O92" s="52">
        <f t="shared" si="108"/>
        <v>5</v>
      </c>
      <c r="P92" s="49">
        <f t="shared" si="109"/>
        <v>13</v>
      </c>
      <c r="Q92" s="49">
        <f t="shared" si="110"/>
        <v>29</v>
      </c>
      <c r="R92" s="49">
        <f t="shared" si="111"/>
        <v>22</v>
      </c>
      <c r="S92" s="49">
        <f t="shared" si="112"/>
        <v>64</v>
      </c>
      <c r="T92" s="49">
        <f t="shared" si="113"/>
        <v>3.5</v>
      </c>
      <c r="U92" s="52">
        <f t="shared" si="114"/>
        <v>13</v>
      </c>
      <c r="V92" s="52">
        <f t="shared" si="115"/>
        <v>18</v>
      </c>
      <c r="W92" s="52" t="str">
        <f t="shared" si="116"/>
        <v>Abs.</v>
      </c>
      <c r="X92" s="52" t="str">
        <f t="shared" si="117"/>
        <v>Abs.</v>
      </c>
      <c r="Y92" s="52" t="str">
        <f t="shared" si="118"/>
        <v>Abs.</v>
      </c>
      <c r="Z92" s="49">
        <f t="shared" si="119"/>
        <v>18</v>
      </c>
      <c r="AA92" s="49">
        <f t="shared" si="120"/>
        <v>43</v>
      </c>
      <c r="AB92" s="49">
        <f t="shared" si="121"/>
        <v>21</v>
      </c>
      <c r="AC92" s="49">
        <f t="shared" si="122"/>
        <v>82</v>
      </c>
      <c r="AD92" s="49">
        <f t="shared" si="123"/>
        <v>5</v>
      </c>
      <c r="AE92" s="52">
        <f t="shared" si="124"/>
        <v>15</v>
      </c>
      <c r="AF92" s="52">
        <f t="shared" si="125"/>
        <v>41</v>
      </c>
      <c r="AG92" s="52">
        <f t="shared" si="126"/>
        <v>18</v>
      </c>
      <c r="AH92" s="52">
        <f t="shared" si="127"/>
        <v>74</v>
      </c>
      <c r="AI92" s="52">
        <f t="shared" si="128"/>
        <v>4</v>
      </c>
      <c r="AJ92" s="52">
        <f t="shared" si="145"/>
        <v>0</v>
      </c>
      <c r="AK92" s="68">
        <f t="shared" si="129"/>
        <v>25</v>
      </c>
      <c r="AL92" s="68" t="str">
        <f t="shared" si="130"/>
        <v>Abs.</v>
      </c>
      <c r="AM92" s="68"/>
      <c r="AN92" s="68">
        <f t="shared" si="146"/>
        <v>4.166666666666667</v>
      </c>
      <c r="AO92" s="69" t="str">
        <f t="shared" si="131"/>
        <v>Pass</v>
      </c>
      <c r="AP92" s="83" t="str">
        <f t="shared" si="132"/>
        <v>জীববিজ্ঞান</v>
      </c>
      <c r="AQ92" s="9">
        <f t="shared" si="133"/>
        <v>1</v>
      </c>
      <c r="AR92" s="9">
        <f t="shared" si="134"/>
        <v>85</v>
      </c>
      <c r="AS92" s="50" t="str">
        <f t="shared" si="135"/>
        <v>0</v>
      </c>
      <c r="AT92" s="50">
        <f t="shared" si="136"/>
        <v>3</v>
      </c>
      <c r="AU92" s="50">
        <f t="shared" si="137"/>
        <v>4.166666666666667</v>
      </c>
      <c r="AV92" s="87" t="str">
        <f t="shared" si="138"/>
        <v>Abs.</v>
      </c>
      <c r="AW92" s="88">
        <f t="shared" si="139"/>
        <v>4.166666666666667</v>
      </c>
      <c r="AX92" s="95" t="str">
        <f t="shared" si="140"/>
        <v>Abs.</v>
      </c>
      <c r="AY92" s="49" t="e">
        <f t="shared" si="141"/>
        <v>#VALUE!</v>
      </c>
      <c r="AZ92" s="87"/>
      <c r="BA92" s="87"/>
      <c r="BB92" s="87">
        <f t="shared" si="97"/>
        <v>0</v>
      </c>
      <c r="BC92" s="87" t="str">
        <f t="shared" si="98"/>
        <v>Pass</v>
      </c>
      <c r="BD92" s="50" t="str">
        <f t="shared" si="142"/>
        <v>Abs.</v>
      </c>
    </row>
    <row r="93" spans="1:56">
      <c r="A93" s="49">
        <f>IF(D$4="বিজ্ঞান",Science!A89,(IF(D$4="মানবিক",Humanities!A89,(IF(D$4="ব্যাবসায় শিক্ষা",B.Studies!AK89)))))</f>
        <v>86</v>
      </c>
      <c r="B93" s="50"/>
      <c r="C93" s="51" t="str">
        <f>IFERROR(IF(AN93="","",RANK(AN93,AN$8:AN$172,0)+COUNTIF(AN$8:AN93,AN93)-1),"")</f>
        <v/>
      </c>
      <c r="D93" s="52">
        <f t="shared" si="99"/>
        <v>14</v>
      </c>
      <c r="E93" s="52">
        <f t="shared" si="100"/>
        <v>57</v>
      </c>
      <c r="F93" s="52">
        <f t="shared" si="101"/>
        <v>71</v>
      </c>
      <c r="G93" s="52">
        <f t="shared" si="143"/>
        <v>4</v>
      </c>
      <c r="H93" s="49">
        <f t="shared" si="102"/>
        <v>55</v>
      </c>
      <c r="I93" s="49">
        <f t="shared" si="103"/>
        <v>55</v>
      </c>
      <c r="J93" s="49">
        <f t="shared" si="144"/>
        <v>3</v>
      </c>
      <c r="K93" s="52">
        <f t="shared" si="104"/>
        <v>6</v>
      </c>
      <c r="L93" s="52">
        <f t="shared" si="105"/>
        <v>23</v>
      </c>
      <c r="M93" s="52">
        <f t="shared" si="106"/>
        <v>20</v>
      </c>
      <c r="N93" s="52">
        <f t="shared" si="107"/>
        <v>49</v>
      </c>
      <c r="O93" s="52" t="str">
        <f t="shared" si="108"/>
        <v>F</v>
      </c>
      <c r="P93" s="49">
        <f t="shared" si="109"/>
        <v>12</v>
      </c>
      <c r="Q93" s="49">
        <f t="shared" si="110"/>
        <v>19</v>
      </c>
      <c r="R93" s="49">
        <f t="shared" si="111"/>
        <v>17</v>
      </c>
      <c r="S93" s="49">
        <f t="shared" si="112"/>
        <v>48</v>
      </c>
      <c r="T93" s="49">
        <f t="shared" si="113"/>
        <v>2</v>
      </c>
      <c r="U93" s="52">
        <f t="shared" si="114"/>
        <v>14</v>
      </c>
      <c r="V93" s="52">
        <f t="shared" si="115"/>
        <v>17</v>
      </c>
      <c r="W93" s="52">
        <f t="shared" si="116"/>
        <v>14</v>
      </c>
      <c r="X93" s="52">
        <f t="shared" si="117"/>
        <v>45</v>
      </c>
      <c r="Y93" s="52">
        <f t="shared" si="118"/>
        <v>2</v>
      </c>
      <c r="Z93" s="49">
        <f t="shared" si="119"/>
        <v>11</v>
      </c>
      <c r="AA93" s="49">
        <f t="shared" si="120"/>
        <v>20</v>
      </c>
      <c r="AB93" s="49">
        <f t="shared" si="121"/>
        <v>17</v>
      </c>
      <c r="AC93" s="49">
        <f t="shared" si="122"/>
        <v>48</v>
      </c>
      <c r="AD93" s="49">
        <f t="shared" si="123"/>
        <v>2</v>
      </c>
      <c r="AE93" s="52">
        <f t="shared" si="124"/>
        <v>12</v>
      </c>
      <c r="AF93" s="52">
        <f t="shared" si="125"/>
        <v>23</v>
      </c>
      <c r="AG93" s="52">
        <f t="shared" si="126"/>
        <v>16</v>
      </c>
      <c r="AH93" s="52">
        <f t="shared" si="127"/>
        <v>51</v>
      </c>
      <c r="AI93" s="52">
        <f t="shared" si="128"/>
        <v>3</v>
      </c>
      <c r="AJ93" s="52">
        <f t="shared" si="145"/>
        <v>1</v>
      </c>
      <c r="AK93" s="68" t="str">
        <f t="shared" si="129"/>
        <v>F</v>
      </c>
      <c r="AL93" s="68" t="str">
        <f t="shared" si="130"/>
        <v>F</v>
      </c>
      <c r="AM93" s="68"/>
      <c r="AN93" s="68" t="str">
        <f t="shared" si="146"/>
        <v>F</v>
      </c>
      <c r="AO93" s="69" t="str">
        <f t="shared" si="131"/>
        <v>Fail</v>
      </c>
      <c r="AP93" s="83" t="str">
        <f t="shared" si="132"/>
        <v>গণিত</v>
      </c>
      <c r="AQ93" s="9">
        <f t="shared" si="133"/>
        <v>2</v>
      </c>
      <c r="AR93" s="9">
        <f t="shared" si="134"/>
        <v>86</v>
      </c>
      <c r="AS93" s="50">
        <f t="shared" si="135"/>
        <v>0</v>
      </c>
      <c r="AT93" s="50">
        <f t="shared" si="136"/>
        <v>0</v>
      </c>
      <c r="AU93" s="50" t="str">
        <f t="shared" si="137"/>
        <v>F</v>
      </c>
      <c r="AV93" s="87" t="str">
        <f t="shared" si="138"/>
        <v>F</v>
      </c>
      <c r="AW93" s="88" t="str">
        <f t="shared" si="139"/>
        <v>F</v>
      </c>
      <c r="AX93" s="95" t="str">
        <f t="shared" si="140"/>
        <v>F</v>
      </c>
      <c r="AY93" s="49" t="str">
        <f t="shared" si="141"/>
        <v>F</v>
      </c>
      <c r="AZ93" s="87"/>
      <c r="BA93" s="87"/>
      <c r="BB93" s="87">
        <f t="shared" si="97"/>
        <v>1</v>
      </c>
      <c r="BC93" s="87">
        <f t="shared" si="98"/>
        <v>1</v>
      </c>
      <c r="BD93" s="50" t="str">
        <f t="shared" si="142"/>
        <v>Abs.</v>
      </c>
    </row>
    <row r="94" spans="1:56">
      <c r="A94" s="49">
        <f>IF(D$4="বিজ্ঞান",Science!A90,(IF(D$4="মানবিক",Humanities!A90,(IF(D$4="ব্যাবসায় শিক্ষা",B.Studies!AK90)))))</f>
        <v>87</v>
      </c>
      <c r="B94" s="50"/>
      <c r="C94" s="51" t="str">
        <f>IFERROR(IF(AN94="","",RANK(AN94,AN$8:AN$172,0)+COUNTIF(AN$8:AN94,AN94)-1),"")</f>
        <v/>
      </c>
      <c r="D94" s="52">
        <f t="shared" si="99"/>
        <v>14</v>
      </c>
      <c r="E94" s="52">
        <f t="shared" si="100"/>
        <v>31</v>
      </c>
      <c r="F94" s="52">
        <f t="shared" si="101"/>
        <v>45</v>
      </c>
      <c r="G94" s="52">
        <f t="shared" si="143"/>
        <v>2</v>
      </c>
      <c r="H94" s="49">
        <f t="shared" si="102"/>
        <v>48</v>
      </c>
      <c r="I94" s="49">
        <f t="shared" si="103"/>
        <v>48</v>
      </c>
      <c r="J94" s="49">
        <f t="shared" si="144"/>
        <v>2</v>
      </c>
      <c r="K94" s="52">
        <f t="shared" si="104"/>
        <v>10</v>
      </c>
      <c r="L94" s="52">
        <f t="shared" si="105"/>
        <v>13</v>
      </c>
      <c r="M94" s="52">
        <f t="shared" si="106"/>
        <v>19</v>
      </c>
      <c r="N94" s="52">
        <f t="shared" si="107"/>
        <v>42</v>
      </c>
      <c r="O94" s="52" t="str">
        <f t="shared" si="108"/>
        <v>F</v>
      </c>
      <c r="P94" s="49">
        <f t="shared" si="109"/>
        <v>8</v>
      </c>
      <c r="Q94" s="49">
        <f t="shared" si="110"/>
        <v>7</v>
      </c>
      <c r="R94" s="49" t="str">
        <f t="shared" si="111"/>
        <v>Abs.</v>
      </c>
      <c r="S94" s="49" t="str">
        <f t="shared" si="112"/>
        <v>Abs.</v>
      </c>
      <c r="T94" s="49" t="str">
        <f t="shared" si="113"/>
        <v>Abs.</v>
      </c>
      <c r="U94" s="52">
        <f t="shared" si="114"/>
        <v>7</v>
      </c>
      <c r="V94" s="52">
        <f t="shared" si="115"/>
        <v>6</v>
      </c>
      <c r="W94" s="52">
        <f t="shared" si="116"/>
        <v>10</v>
      </c>
      <c r="X94" s="52">
        <f t="shared" si="117"/>
        <v>23</v>
      </c>
      <c r="Y94" s="52" t="str">
        <f t="shared" si="118"/>
        <v>F</v>
      </c>
      <c r="Z94" s="49">
        <f t="shared" si="119"/>
        <v>4</v>
      </c>
      <c r="AA94" s="49">
        <f t="shared" si="120"/>
        <v>0</v>
      </c>
      <c r="AB94" s="49" t="str">
        <f t="shared" si="121"/>
        <v>Abs.</v>
      </c>
      <c r="AC94" s="49" t="str">
        <f t="shared" si="122"/>
        <v>Abs.</v>
      </c>
      <c r="AD94" s="49" t="str">
        <f t="shared" si="123"/>
        <v>Abs.</v>
      </c>
      <c r="AE94" s="52">
        <f t="shared" si="124"/>
        <v>16</v>
      </c>
      <c r="AF94" s="52">
        <f t="shared" si="125"/>
        <v>17</v>
      </c>
      <c r="AG94" s="52">
        <f t="shared" si="126"/>
        <v>15</v>
      </c>
      <c r="AH94" s="52">
        <f t="shared" si="127"/>
        <v>48</v>
      </c>
      <c r="AI94" s="52">
        <f t="shared" si="128"/>
        <v>2</v>
      </c>
      <c r="AJ94" s="52">
        <f t="shared" si="145"/>
        <v>2</v>
      </c>
      <c r="AK94" s="68" t="str">
        <f t="shared" si="129"/>
        <v>Abs.</v>
      </c>
      <c r="AL94" s="68" t="str">
        <f t="shared" si="130"/>
        <v>Abs.</v>
      </c>
      <c r="AM94" s="68"/>
      <c r="AN94" s="68" t="str">
        <f t="shared" si="146"/>
        <v>Abs.</v>
      </c>
      <c r="AO94" s="69" t="str">
        <f t="shared" si="131"/>
        <v>Abs.</v>
      </c>
      <c r="AP94" s="83" t="str">
        <f t="shared" si="132"/>
        <v>গণিত</v>
      </c>
      <c r="AQ94" s="9">
        <f t="shared" si="133"/>
        <v>2</v>
      </c>
      <c r="AR94" s="9">
        <f t="shared" si="134"/>
        <v>87</v>
      </c>
      <c r="AS94" s="50" t="str">
        <f t="shared" si="135"/>
        <v>0</v>
      </c>
      <c r="AT94" s="50" t="str">
        <f t="shared" si="136"/>
        <v>0</v>
      </c>
      <c r="AU94" s="50" t="str">
        <f t="shared" si="137"/>
        <v>Abs.</v>
      </c>
      <c r="AV94" s="87" t="str">
        <f t="shared" si="138"/>
        <v>Abs.</v>
      </c>
      <c r="AW94" s="88" t="str">
        <f t="shared" si="139"/>
        <v>Abs.</v>
      </c>
      <c r="AX94" s="95" t="str">
        <f t="shared" si="140"/>
        <v>Abs.</v>
      </c>
      <c r="AY94" s="49" t="str">
        <f t="shared" si="141"/>
        <v>Abs.</v>
      </c>
      <c r="AZ94" s="87"/>
      <c r="BA94" s="87"/>
      <c r="BB94" s="87">
        <f t="shared" si="97"/>
        <v>2</v>
      </c>
      <c r="BC94" s="87">
        <f t="shared" si="98"/>
        <v>2</v>
      </c>
      <c r="BD94" s="50" t="str">
        <f t="shared" si="142"/>
        <v>Abs.</v>
      </c>
    </row>
    <row r="95" spans="1:56">
      <c r="A95" s="49">
        <f>IF(D$4="বিজ্ঞান",Science!A91,(IF(D$4="মানবিক",Humanities!A91,(IF(D$4="ব্যাবসায় শিক্ষা",B.Studies!AK91)))))</f>
        <v>88</v>
      </c>
      <c r="B95" s="50"/>
      <c r="C95" s="51" t="str">
        <f>IFERROR(IF(AN95="","",RANK(AN95,AN$8:AN$172,0)+COUNTIF(AN$8:AN95,AN95)-1),"")</f>
        <v/>
      </c>
      <c r="D95" s="52">
        <f t="shared" si="99"/>
        <v>12</v>
      </c>
      <c r="E95" s="52">
        <f t="shared" si="100"/>
        <v>41</v>
      </c>
      <c r="F95" s="52">
        <f t="shared" si="101"/>
        <v>53</v>
      </c>
      <c r="G95" s="52">
        <f t="shared" si="143"/>
        <v>3</v>
      </c>
      <c r="H95" s="49">
        <f t="shared" si="102"/>
        <v>40</v>
      </c>
      <c r="I95" s="49">
        <f t="shared" si="103"/>
        <v>40</v>
      </c>
      <c r="J95" s="49">
        <f t="shared" si="144"/>
        <v>2</v>
      </c>
      <c r="K95" s="52">
        <f t="shared" si="104"/>
        <v>7</v>
      </c>
      <c r="L95" s="52">
        <f t="shared" si="105"/>
        <v>12</v>
      </c>
      <c r="M95" s="52">
        <f t="shared" si="106"/>
        <v>18</v>
      </c>
      <c r="N95" s="52">
        <f t="shared" si="107"/>
        <v>37</v>
      </c>
      <c r="O95" s="52" t="str">
        <f t="shared" si="108"/>
        <v>F</v>
      </c>
      <c r="P95" s="49">
        <f t="shared" si="109"/>
        <v>11</v>
      </c>
      <c r="Q95" s="49">
        <f t="shared" si="110"/>
        <v>7</v>
      </c>
      <c r="R95" s="49">
        <f t="shared" si="111"/>
        <v>17</v>
      </c>
      <c r="S95" s="49">
        <f t="shared" si="112"/>
        <v>35</v>
      </c>
      <c r="T95" s="49" t="str">
        <f t="shared" si="113"/>
        <v>F</v>
      </c>
      <c r="U95" s="52">
        <f t="shared" si="114"/>
        <v>7</v>
      </c>
      <c r="V95" s="52">
        <f t="shared" si="115"/>
        <v>4</v>
      </c>
      <c r="W95" s="52">
        <f t="shared" si="116"/>
        <v>10</v>
      </c>
      <c r="X95" s="52">
        <f t="shared" si="117"/>
        <v>21</v>
      </c>
      <c r="Y95" s="52" t="str">
        <f t="shared" si="118"/>
        <v>F</v>
      </c>
      <c r="Z95" s="49">
        <f t="shared" si="119"/>
        <v>10</v>
      </c>
      <c r="AA95" s="49">
        <f t="shared" si="120"/>
        <v>10</v>
      </c>
      <c r="AB95" s="49">
        <f t="shared" si="121"/>
        <v>15</v>
      </c>
      <c r="AC95" s="49">
        <f t="shared" si="122"/>
        <v>35</v>
      </c>
      <c r="AD95" s="49" t="str">
        <f t="shared" si="123"/>
        <v>F</v>
      </c>
      <c r="AE95" s="52">
        <f t="shared" si="124"/>
        <v>15</v>
      </c>
      <c r="AF95" s="52">
        <f t="shared" si="125"/>
        <v>19</v>
      </c>
      <c r="AG95" s="52">
        <f t="shared" si="126"/>
        <v>14</v>
      </c>
      <c r="AH95" s="52">
        <f t="shared" si="127"/>
        <v>48</v>
      </c>
      <c r="AI95" s="52">
        <f t="shared" si="128"/>
        <v>2</v>
      </c>
      <c r="AJ95" s="52">
        <f t="shared" si="145"/>
        <v>4</v>
      </c>
      <c r="AK95" s="68" t="str">
        <f t="shared" si="129"/>
        <v>F</v>
      </c>
      <c r="AL95" s="68" t="str">
        <f t="shared" si="130"/>
        <v>F</v>
      </c>
      <c r="AM95" s="68"/>
      <c r="AN95" s="68" t="str">
        <f t="shared" si="146"/>
        <v>F</v>
      </c>
      <c r="AO95" s="69" t="str">
        <f t="shared" si="131"/>
        <v>Fail</v>
      </c>
      <c r="AP95" s="83" t="str">
        <f t="shared" si="132"/>
        <v>গণিত</v>
      </c>
      <c r="AQ95" s="9">
        <f t="shared" si="133"/>
        <v>2</v>
      </c>
      <c r="AR95" s="9">
        <f t="shared" si="134"/>
        <v>88</v>
      </c>
      <c r="AS95" s="50" t="str">
        <f t="shared" si="135"/>
        <v>0</v>
      </c>
      <c r="AT95" s="50" t="str">
        <f t="shared" si="136"/>
        <v>0</v>
      </c>
      <c r="AU95" s="50" t="str">
        <f t="shared" si="137"/>
        <v>F</v>
      </c>
      <c r="AV95" s="87" t="str">
        <f t="shared" si="138"/>
        <v>F</v>
      </c>
      <c r="AW95" s="88" t="str">
        <f t="shared" si="139"/>
        <v>F</v>
      </c>
      <c r="AX95" s="95" t="str">
        <f t="shared" si="140"/>
        <v>F</v>
      </c>
      <c r="AY95" s="49" t="str">
        <f t="shared" si="141"/>
        <v>F</v>
      </c>
      <c r="AZ95" s="87"/>
      <c r="BA95" s="87"/>
      <c r="BB95" s="87">
        <f t="shared" si="97"/>
        <v>4</v>
      </c>
      <c r="BC95" s="87">
        <f t="shared" si="98"/>
        <v>4</v>
      </c>
      <c r="BD95" s="50" t="str">
        <f t="shared" si="142"/>
        <v>Abs.</v>
      </c>
    </row>
    <row r="96" spans="1:56">
      <c r="A96" s="49">
        <f>IF(D$4="বিজ্ঞান",Science!A92,(IF(D$4="মানবিক",Humanities!A92,(IF(D$4="ব্যাবসায় শিক্ষা",B.Studies!AK92)))))</f>
        <v>89</v>
      </c>
      <c r="B96" s="50"/>
      <c r="C96" s="51" t="str">
        <f>IFERROR(IF(AN96="","",RANK(AN96,AN$8:AN$172,0)+COUNTIF(AN$8:AN96,AN96)-1),"")</f>
        <v/>
      </c>
      <c r="D96" s="52">
        <f t="shared" si="99"/>
        <v>13</v>
      </c>
      <c r="E96" s="52">
        <f t="shared" si="100"/>
        <v>37</v>
      </c>
      <c r="F96" s="52">
        <f t="shared" si="101"/>
        <v>50</v>
      </c>
      <c r="G96" s="52">
        <f t="shared" si="143"/>
        <v>3</v>
      </c>
      <c r="H96" s="49">
        <f t="shared" si="102"/>
        <v>61</v>
      </c>
      <c r="I96" s="49">
        <f t="shared" si="103"/>
        <v>61</v>
      </c>
      <c r="J96" s="49">
        <f t="shared" si="144"/>
        <v>3.5</v>
      </c>
      <c r="K96" s="52">
        <f t="shared" si="104"/>
        <v>4</v>
      </c>
      <c r="L96" s="52">
        <f t="shared" si="105"/>
        <v>0</v>
      </c>
      <c r="M96" s="52" t="str">
        <f t="shared" si="106"/>
        <v>Abs.</v>
      </c>
      <c r="N96" s="52" t="str">
        <f t="shared" si="107"/>
        <v>Abs.</v>
      </c>
      <c r="O96" s="52" t="str">
        <f t="shared" si="108"/>
        <v>Abs.</v>
      </c>
      <c r="P96" s="49">
        <f t="shared" si="109"/>
        <v>11</v>
      </c>
      <c r="Q96" s="49">
        <f t="shared" si="110"/>
        <v>2</v>
      </c>
      <c r="R96" s="49" t="str">
        <f t="shared" si="111"/>
        <v>Abs.</v>
      </c>
      <c r="S96" s="49" t="str">
        <f t="shared" si="112"/>
        <v>Abs.</v>
      </c>
      <c r="T96" s="49" t="str">
        <f t="shared" si="113"/>
        <v>Abs.</v>
      </c>
      <c r="U96" s="52">
        <f t="shared" si="114"/>
        <v>9</v>
      </c>
      <c r="V96" s="52">
        <f t="shared" si="115"/>
        <v>9</v>
      </c>
      <c r="W96" s="52">
        <f t="shared" si="116"/>
        <v>9</v>
      </c>
      <c r="X96" s="52">
        <f t="shared" si="117"/>
        <v>27</v>
      </c>
      <c r="Y96" s="52" t="str">
        <f t="shared" si="118"/>
        <v>F</v>
      </c>
      <c r="Z96" s="49">
        <f t="shared" si="119"/>
        <v>4</v>
      </c>
      <c r="AA96" s="49">
        <f t="shared" si="120"/>
        <v>0</v>
      </c>
      <c r="AB96" s="49">
        <f t="shared" si="121"/>
        <v>15</v>
      </c>
      <c r="AC96" s="49">
        <f t="shared" si="122"/>
        <v>19</v>
      </c>
      <c r="AD96" s="49" t="str">
        <f t="shared" si="123"/>
        <v>F</v>
      </c>
      <c r="AE96" s="52">
        <f t="shared" si="124"/>
        <v>14</v>
      </c>
      <c r="AF96" s="52">
        <f t="shared" si="125"/>
        <v>7</v>
      </c>
      <c r="AG96" s="52">
        <f t="shared" si="126"/>
        <v>14</v>
      </c>
      <c r="AH96" s="52">
        <f t="shared" si="127"/>
        <v>35</v>
      </c>
      <c r="AI96" s="52" t="str">
        <f t="shared" si="128"/>
        <v>F</v>
      </c>
      <c r="AJ96" s="52">
        <f t="shared" si="145"/>
        <v>3</v>
      </c>
      <c r="AK96" s="68" t="str">
        <f t="shared" si="129"/>
        <v>Abs.</v>
      </c>
      <c r="AL96" s="68" t="str">
        <f t="shared" si="130"/>
        <v>Abs.</v>
      </c>
      <c r="AM96" s="68"/>
      <c r="AN96" s="68" t="str">
        <f t="shared" si="146"/>
        <v>Abs.</v>
      </c>
      <c r="AO96" s="69" t="str">
        <f t="shared" si="131"/>
        <v>Abs.</v>
      </c>
      <c r="AP96" s="83" t="str">
        <f t="shared" si="132"/>
        <v>জীববিজ্ঞান</v>
      </c>
      <c r="AQ96" s="9">
        <f t="shared" si="133"/>
        <v>1</v>
      </c>
      <c r="AR96" s="9">
        <f t="shared" si="134"/>
        <v>89</v>
      </c>
      <c r="AS96" s="50" t="str">
        <f t="shared" si="135"/>
        <v>0</v>
      </c>
      <c r="AT96" s="50" t="str">
        <f t="shared" si="136"/>
        <v>0</v>
      </c>
      <c r="AU96" s="50" t="str">
        <f t="shared" si="137"/>
        <v>Abs.</v>
      </c>
      <c r="AV96" s="87" t="str">
        <f t="shared" si="138"/>
        <v>Abs.</v>
      </c>
      <c r="AW96" s="88" t="str">
        <f t="shared" si="139"/>
        <v>Abs.</v>
      </c>
      <c r="AX96" s="95" t="str">
        <f t="shared" si="140"/>
        <v>Abs.</v>
      </c>
      <c r="AY96" s="49" t="str">
        <f t="shared" si="141"/>
        <v>Abs.</v>
      </c>
      <c r="AZ96" s="87"/>
      <c r="BA96" s="87"/>
      <c r="BB96" s="87">
        <f t="shared" si="97"/>
        <v>3</v>
      </c>
      <c r="BC96" s="87">
        <f t="shared" si="98"/>
        <v>3</v>
      </c>
      <c r="BD96" s="50" t="str">
        <f t="shared" si="142"/>
        <v>Abs.</v>
      </c>
    </row>
    <row r="97" spans="1:56">
      <c r="A97" s="49">
        <f>IF(D$4="বিজ্ঞান",Science!A93,(IF(D$4="মানবিক",Humanities!A93,(IF(D$4="ব্যাবসায় শিক্ষা",B.Studies!AK93)))))</f>
        <v>90</v>
      </c>
      <c r="B97" s="50"/>
      <c r="C97" s="51" t="str">
        <f>IFERROR(IF(AN97="","",RANK(AN97,AN$8:AN$172,0)+COUNTIF(AN$8:AN97,AN97)-1),"")</f>
        <v/>
      </c>
      <c r="D97" s="52">
        <f t="shared" si="99"/>
        <v>15</v>
      </c>
      <c r="E97" s="52">
        <f t="shared" si="100"/>
        <v>48</v>
      </c>
      <c r="F97" s="52">
        <f t="shared" si="101"/>
        <v>63</v>
      </c>
      <c r="G97" s="52">
        <f t="shared" si="143"/>
        <v>3.5</v>
      </c>
      <c r="H97" s="49">
        <f t="shared" si="102"/>
        <v>47</v>
      </c>
      <c r="I97" s="49">
        <f t="shared" si="103"/>
        <v>47</v>
      </c>
      <c r="J97" s="49">
        <f t="shared" si="144"/>
        <v>2</v>
      </c>
      <c r="K97" s="52">
        <f t="shared" si="104"/>
        <v>10</v>
      </c>
      <c r="L97" s="52">
        <f t="shared" si="105"/>
        <v>26</v>
      </c>
      <c r="M97" s="52">
        <f t="shared" si="106"/>
        <v>20</v>
      </c>
      <c r="N97" s="52">
        <f t="shared" si="107"/>
        <v>56</v>
      </c>
      <c r="O97" s="52">
        <f t="shared" si="108"/>
        <v>3</v>
      </c>
      <c r="P97" s="49">
        <f t="shared" si="109"/>
        <v>9</v>
      </c>
      <c r="Q97" s="49">
        <f t="shared" si="110"/>
        <v>17</v>
      </c>
      <c r="R97" s="49">
        <f t="shared" si="111"/>
        <v>17</v>
      </c>
      <c r="S97" s="49">
        <f t="shared" si="112"/>
        <v>43</v>
      </c>
      <c r="T97" s="49">
        <f t="shared" si="113"/>
        <v>2</v>
      </c>
      <c r="U97" s="52">
        <f t="shared" si="114"/>
        <v>6</v>
      </c>
      <c r="V97" s="52">
        <f t="shared" si="115"/>
        <v>6</v>
      </c>
      <c r="W97" s="52">
        <f t="shared" si="116"/>
        <v>15</v>
      </c>
      <c r="X97" s="52">
        <f t="shared" si="117"/>
        <v>27</v>
      </c>
      <c r="Y97" s="52" t="str">
        <f t="shared" si="118"/>
        <v>F</v>
      </c>
      <c r="Z97" s="49">
        <f t="shared" si="119"/>
        <v>12</v>
      </c>
      <c r="AA97" s="49">
        <f t="shared" si="120"/>
        <v>19</v>
      </c>
      <c r="AB97" s="49">
        <f t="shared" si="121"/>
        <v>17</v>
      </c>
      <c r="AC97" s="49">
        <f t="shared" si="122"/>
        <v>48</v>
      </c>
      <c r="AD97" s="49">
        <f t="shared" si="123"/>
        <v>2</v>
      </c>
      <c r="AE97" s="52">
        <f t="shared" si="124"/>
        <v>12</v>
      </c>
      <c r="AF97" s="52">
        <f t="shared" si="125"/>
        <v>19</v>
      </c>
      <c r="AG97" s="52">
        <f t="shared" si="126"/>
        <v>14</v>
      </c>
      <c r="AH97" s="52">
        <f t="shared" si="127"/>
        <v>45</v>
      </c>
      <c r="AI97" s="52">
        <f t="shared" si="128"/>
        <v>2</v>
      </c>
      <c r="AJ97" s="52">
        <f t="shared" si="145"/>
        <v>1</v>
      </c>
      <c r="AK97" s="68">
        <f t="shared" si="129"/>
        <v>14.5</v>
      </c>
      <c r="AL97" s="68" t="str">
        <f t="shared" si="130"/>
        <v>F</v>
      </c>
      <c r="AM97" s="68"/>
      <c r="AN97" s="68" t="str">
        <f t="shared" si="146"/>
        <v>F</v>
      </c>
      <c r="AO97" s="69" t="str">
        <f t="shared" si="131"/>
        <v>Fail</v>
      </c>
      <c r="AP97" s="83" t="str">
        <f t="shared" si="132"/>
        <v>গণিত</v>
      </c>
      <c r="AQ97" s="9">
        <f t="shared" si="133"/>
        <v>2</v>
      </c>
      <c r="AR97" s="9">
        <f t="shared" si="134"/>
        <v>90</v>
      </c>
      <c r="AS97" s="50" t="str">
        <f t="shared" si="135"/>
        <v>0</v>
      </c>
      <c r="AT97" s="50">
        <f t="shared" si="136"/>
        <v>0</v>
      </c>
      <c r="AU97" s="50">
        <f t="shared" si="137"/>
        <v>2.4166666666666665</v>
      </c>
      <c r="AV97" s="87" t="str">
        <f t="shared" si="138"/>
        <v>F</v>
      </c>
      <c r="AW97" s="88">
        <f t="shared" si="139"/>
        <v>2.4166666666666665</v>
      </c>
      <c r="AX97" s="95" t="str">
        <f t="shared" si="140"/>
        <v>F</v>
      </c>
      <c r="AY97" s="49" t="str">
        <f t="shared" si="141"/>
        <v>F</v>
      </c>
      <c r="AZ97" s="87"/>
      <c r="BA97" s="87"/>
      <c r="BB97" s="87">
        <f t="shared" si="97"/>
        <v>1</v>
      </c>
      <c r="BC97" s="87">
        <f t="shared" si="98"/>
        <v>1</v>
      </c>
      <c r="BD97" s="50" t="str">
        <f t="shared" si="142"/>
        <v>Abs.</v>
      </c>
    </row>
    <row r="98" spans="1:56">
      <c r="A98" s="49">
        <f>IF(D$4="বিজ্ঞান",Science!A94,(IF(D$4="মানবিক",Humanities!A94,(IF(D$4="ব্যাবসায় শিক্ষা",B.Studies!AK94)))))</f>
        <v>91</v>
      </c>
      <c r="B98" s="50"/>
      <c r="C98" s="51" t="str">
        <f>IFERROR(IF(AN98="","",RANK(AN98,AN$8:AN$172,0)+COUNTIF(AN$8:AN98,AN98)-1),"")</f>
        <v/>
      </c>
      <c r="D98" s="52">
        <f t="shared" si="99"/>
        <v>14</v>
      </c>
      <c r="E98" s="52">
        <f t="shared" si="100"/>
        <v>31</v>
      </c>
      <c r="F98" s="52">
        <f t="shared" si="101"/>
        <v>45</v>
      </c>
      <c r="G98" s="52">
        <f t="shared" si="143"/>
        <v>2</v>
      </c>
      <c r="H98" s="49">
        <f t="shared" si="102"/>
        <v>52</v>
      </c>
      <c r="I98" s="49">
        <f t="shared" si="103"/>
        <v>52</v>
      </c>
      <c r="J98" s="49">
        <f t="shared" si="144"/>
        <v>3</v>
      </c>
      <c r="K98" s="52">
        <f t="shared" si="104"/>
        <v>10</v>
      </c>
      <c r="L98" s="52">
        <f t="shared" si="105"/>
        <v>25</v>
      </c>
      <c r="M98" s="52">
        <f t="shared" si="106"/>
        <v>21</v>
      </c>
      <c r="N98" s="52">
        <f t="shared" si="107"/>
        <v>56</v>
      </c>
      <c r="O98" s="52">
        <f t="shared" si="108"/>
        <v>3</v>
      </c>
      <c r="P98" s="49">
        <f t="shared" si="109"/>
        <v>11</v>
      </c>
      <c r="Q98" s="49">
        <f t="shared" si="110"/>
        <v>23</v>
      </c>
      <c r="R98" s="49">
        <f t="shared" si="111"/>
        <v>20</v>
      </c>
      <c r="S98" s="49">
        <f t="shared" si="112"/>
        <v>54</v>
      </c>
      <c r="T98" s="49">
        <f t="shared" si="113"/>
        <v>3</v>
      </c>
      <c r="U98" s="52">
        <f t="shared" si="114"/>
        <v>6</v>
      </c>
      <c r="V98" s="52">
        <f t="shared" si="115"/>
        <v>11</v>
      </c>
      <c r="W98" s="52">
        <f t="shared" si="116"/>
        <v>12</v>
      </c>
      <c r="X98" s="52">
        <f t="shared" si="117"/>
        <v>29</v>
      </c>
      <c r="Y98" s="52" t="str">
        <f t="shared" si="118"/>
        <v>F</v>
      </c>
      <c r="Z98" s="49">
        <f t="shared" si="119"/>
        <v>14</v>
      </c>
      <c r="AA98" s="49">
        <f t="shared" si="120"/>
        <v>17</v>
      </c>
      <c r="AB98" s="49">
        <f t="shared" si="121"/>
        <v>17</v>
      </c>
      <c r="AC98" s="49">
        <f t="shared" si="122"/>
        <v>48</v>
      </c>
      <c r="AD98" s="49">
        <f t="shared" si="123"/>
        <v>2</v>
      </c>
      <c r="AE98" s="52">
        <f t="shared" si="124"/>
        <v>11</v>
      </c>
      <c r="AF98" s="52">
        <f t="shared" si="125"/>
        <v>13</v>
      </c>
      <c r="AG98" s="52">
        <f t="shared" si="126"/>
        <v>14</v>
      </c>
      <c r="AH98" s="52">
        <f t="shared" si="127"/>
        <v>38</v>
      </c>
      <c r="AI98" s="52" t="str">
        <f t="shared" si="128"/>
        <v>F</v>
      </c>
      <c r="AJ98" s="52">
        <f t="shared" si="145"/>
        <v>2</v>
      </c>
      <c r="AK98" s="68" t="str">
        <f t="shared" si="129"/>
        <v>F</v>
      </c>
      <c r="AL98" s="68" t="str">
        <f t="shared" si="130"/>
        <v>F</v>
      </c>
      <c r="AM98" s="68"/>
      <c r="AN98" s="68" t="str">
        <f t="shared" si="146"/>
        <v>F</v>
      </c>
      <c r="AO98" s="69" t="str">
        <f t="shared" si="131"/>
        <v>Fail</v>
      </c>
      <c r="AP98" s="83" t="str">
        <f t="shared" si="132"/>
        <v>গণিত</v>
      </c>
      <c r="AQ98" s="9">
        <f t="shared" si="133"/>
        <v>2</v>
      </c>
      <c r="AR98" s="9">
        <f t="shared" si="134"/>
        <v>91</v>
      </c>
      <c r="AS98" s="50" t="str">
        <f t="shared" si="135"/>
        <v>0</v>
      </c>
      <c r="AT98" s="50">
        <f t="shared" si="136"/>
        <v>0</v>
      </c>
      <c r="AU98" s="50" t="str">
        <f t="shared" si="137"/>
        <v>F</v>
      </c>
      <c r="AV98" s="87" t="str">
        <f t="shared" si="138"/>
        <v>F</v>
      </c>
      <c r="AW98" s="88" t="str">
        <f t="shared" si="139"/>
        <v>F</v>
      </c>
      <c r="AX98" s="95" t="str">
        <f t="shared" si="140"/>
        <v>F</v>
      </c>
      <c r="AY98" s="49" t="str">
        <f t="shared" si="141"/>
        <v>F</v>
      </c>
      <c r="AZ98" s="87"/>
      <c r="BA98" s="87"/>
      <c r="BB98" s="87">
        <f t="shared" si="97"/>
        <v>2</v>
      </c>
      <c r="BC98" s="87">
        <f t="shared" si="98"/>
        <v>2</v>
      </c>
      <c r="BD98" s="50" t="str">
        <f t="shared" si="142"/>
        <v>Abs.</v>
      </c>
    </row>
    <row r="99" spans="1:56">
      <c r="A99" s="49">
        <f>IF(D$4="বিজ্ঞান",Science!A95,(IF(D$4="মানবিক",Humanities!A95,(IF(D$4="ব্যাবসায় শিক্ষা",B.Studies!AK95)))))</f>
        <v>92</v>
      </c>
      <c r="B99" s="50"/>
      <c r="C99" s="51">
        <f>IFERROR(IF(AN99="","",RANK(AN99,AN$8:AN$172,0)+COUNTIF(AN$8:AN99,AN99)-1),"")</f>
        <v>19</v>
      </c>
      <c r="D99" s="52">
        <f t="shared" si="99"/>
        <v>15</v>
      </c>
      <c r="E99" s="52">
        <f t="shared" si="100"/>
        <v>57</v>
      </c>
      <c r="F99" s="52">
        <f t="shared" si="101"/>
        <v>72</v>
      </c>
      <c r="G99" s="52">
        <f t="shared" si="143"/>
        <v>4</v>
      </c>
      <c r="H99" s="49">
        <f t="shared" si="102"/>
        <v>64</v>
      </c>
      <c r="I99" s="49">
        <f t="shared" si="103"/>
        <v>64</v>
      </c>
      <c r="J99" s="49">
        <f t="shared" si="144"/>
        <v>3.5</v>
      </c>
      <c r="K99" s="52">
        <f t="shared" si="104"/>
        <v>15</v>
      </c>
      <c r="L99" s="52">
        <f t="shared" si="105"/>
        <v>30</v>
      </c>
      <c r="M99" s="52">
        <f t="shared" si="106"/>
        <v>22</v>
      </c>
      <c r="N99" s="52">
        <f t="shared" si="107"/>
        <v>67</v>
      </c>
      <c r="O99" s="52">
        <f t="shared" si="108"/>
        <v>3.5</v>
      </c>
      <c r="P99" s="49">
        <f t="shared" si="109"/>
        <v>10</v>
      </c>
      <c r="Q99" s="49">
        <f t="shared" si="110"/>
        <v>17</v>
      </c>
      <c r="R99" s="49">
        <f t="shared" si="111"/>
        <v>20</v>
      </c>
      <c r="S99" s="49">
        <f t="shared" si="112"/>
        <v>47</v>
      </c>
      <c r="T99" s="49">
        <f t="shared" si="113"/>
        <v>2</v>
      </c>
      <c r="U99" s="52">
        <f t="shared" si="114"/>
        <v>7</v>
      </c>
      <c r="V99" s="52">
        <f t="shared" si="115"/>
        <v>12</v>
      </c>
      <c r="W99" s="52">
        <f t="shared" si="116"/>
        <v>10</v>
      </c>
      <c r="X99" s="52">
        <f t="shared" si="117"/>
        <v>29</v>
      </c>
      <c r="Y99" s="52" t="str">
        <f t="shared" si="118"/>
        <v>F</v>
      </c>
      <c r="Z99" s="49">
        <f t="shared" si="119"/>
        <v>14</v>
      </c>
      <c r="AA99" s="49">
        <f t="shared" si="120"/>
        <v>20</v>
      </c>
      <c r="AB99" s="49">
        <f t="shared" si="121"/>
        <v>17</v>
      </c>
      <c r="AC99" s="49">
        <f t="shared" si="122"/>
        <v>51</v>
      </c>
      <c r="AD99" s="49">
        <f t="shared" si="123"/>
        <v>3</v>
      </c>
      <c r="AE99" s="52">
        <f t="shared" si="124"/>
        <v>13</v>
      </c>
      <c r="AF99" s="52">
        <f t="shared" si="125"/>
        <v>23</v>
      </c>
      <c r="AG99" s="52">
        <f t="shared" si="126"/>
        <v>14</v>
      </c>
      <c r="AH99" s="52">
        <f t="shared" si="127"/>
        <v>50</v>
      </c>
      <c r="AI99" s="52">
        <f t="shared" si="128"/>
        <v>3</v>
      </c>
      <c r="AJ99" s="52">
        <f t="shared" si="145"/>
        <v>1</v>
      </c>
      <c r="AK99" s="68">
        <f t="shared" si="129"/>
        <v>19</v>
      </c>
      <c r="AL99" s="68" t="str">
        <f t="shared" si="130"/>
        <v>F</v>
      </c>
      <c r="AM99" s="68"/>
      <c r="AN99" s="68">
        <f t="shared" si="146"/>
        <v>3.1666666666666665</v>
      </c>
      <c r="AO99" s="69" t="str">
        <f t="shared" si="131"/>
        <v>Pass</v>
      </c>
      <c r="AP99" s="83" t="str">
        <f t="shared" si="132"/>
        <v>জীববিজ্ঞান</v>
      </c>
      <c r="AQ99" s="9">
        <f t="shared" si="133"/>
        <v>1</v>
      </c>
      <c r="AR99" s="9">
        <f t="shared" si="134"/>
        <v>92</v>
      </c>
      <c r="AS99" s="50" t="str">
        <f t="shared" si="135"/>
        <v>0</v>
      </c>
      <c r="AT99" s="50">
        <f t="shared" si="136"/>
        <v>1</v>
      </c>
      <c r="AU99" s="50">
        <f t="shared" si="137"/>
        <v>3.1666666666666665</v>
      </c>
      <c r="AV99" s="87" t="str">
        <f t="shared" si="138"/>
        <v>F</v>
      </c>
      <c r="AW99" s="88">
        <f t="shared" si="139"/>
        <v>3.1666666666666665</v>
      </c>
      <c r="AX99" s="95" t="str">
        <f t="shared" si="140"/>
        <v>F</v>
      </c>
      <c r="AY99" s="49">
        <f t="shared" si="141"/>
        <v>380</v>
      </c>
      <c r="AZ99" s="87"/>
      <c r="BA99" s="87"/>
      <c r="BB99" s="87">
        <f t="shared" si="97"/>
        <v>1</v>
      </c>
      <c r="BC99" s="87">
        <f t="shared" si="98"/>
        <v>1</v>
      </c>
      <c r="BD99" s="50" t="str">
        <f t="shared" si="142"/>
        <v>Abs.</v>
      </c>
    </row>
    <row r="100" spans="1:56">
      <c r="A100" s="49">
        <f>IF(D$4="বিজ্ঞান",Science!A96,(IF(D$4="মানবিক",Humanities!A96,(IF(D$4="ব্যাবসায় শিক্ষা",B.Studies!AK96)))))</f>
        <v>93</v>
      </c>
      <c r="B100" s="50"/>
      <c r="C100" s="51" t="str">
        <f>IFERROR(IF(AN100="","",RANK(AN100,AN$8:AN$172,0)+COUNTIF(AN$8:AN100,AN100)-1),"")</f>
        <v/>
      </c>
      <c r="D100" s="52">
        <f t="shared" si="99"/>
        <v>13</v>
      </c>
      <c r="E100" s="52">
        <f t="shared" si="100"/>
        <v>42</v>
      </c>
      <c r="F100" s="52">
        <f t="shared" si="101"/>
        <v>55</v>
      </c>
      <c r="G100" s="52">
        <f t="shared" si="143"/>
        <v>3</v>
      </c>
      <c r="H100" s="49">
        <f t="shared" si="102"/>
        <v>47</v>
      </c>
      <c r="I100" s="49">
        <f t="shared" si="103"/>
        <v>47</v>
      </c>
      <c r="J100" s="49">
        <f t="shared" si="144"/>
        <v>2</v>
      </c>
      <c r="K100" s="52">
        <f t="shared" si="104"/>
        <v>14</v>
      </c>
      <c r="L100" s="52">
        <f t="shared" si="105"/>
        <v>8</v>
      </c>
      <c r="M100" s="52">
        <f t="shared" si="106"/>
        <v>20</v>
      </c>
      <c r="N100" s="52">
        <f t="shared" si="107"/>
        <v>42</v>
      </c>
      <c r="O100" s="52" t="str">
        <f t="shared" si="108"/>
        <v>F</v>
      </c>
      <c r="P100" s="49">
        <f t="shared" si="109"/>
        <v>8</v>
      </c>
      <c r="Q100" s="49">
        <f t="shared" si="110"/>
        <v>6</v>
      </c>
      <c r="R100" s="49">
        <f t="shared" si="111"/>
        <v>20</v>
      </c>
      <c r="S100" s="49">
        <f t="shared" si="112"/>
        <v>34</v>
      </c>
      <c r="T100" s="49" t="str">
        <f t="shared" si="113"/>
        <v>F</v>
      </c>
      <c r="U100" s="52">
        <f t="shared" si="114"/>
        <v>6</v>
      </c>
      <c r="V100" s="52">
        <f t="shared" si="115"/>
        <v>7</v>
      </c>
      <c r="W100" s="52">
        <f t="shared" si="116"/>
        <v>15</v>
      </c>
      <c r="X100" s="52">
        <f t="shared" si="117"/>
        <v>28</v>
      </c>
      <c r="Y100" s="52" t="str">
        <f t="shared" si="118"/>
        <v>F</v>
      </c>
      <c r="Z100" s="49">
        <f t="shared" si="119"/>
        <v>8</v>
      </c>
      <c r="AA100" s="49">
        <f t="shared" si="120"/>
        <v>5</v>
      </c>
      <c r="AB100" s="49">
        <f t="shared" si="121"/>
        <v>15</v>
      </c>
      <c r="AC100" s="49">
        <f t="shared" si="122"/>
        <v>28</v>
      </c>
      <c r="AD100" s="49" t="str">
        <f t="shared" si="123"/>
        <v>F</v>
      </c>
      <c r="AE100" s="52">
        <f t="shared" si="124"/>
        <v>11</v>
      </c>
      <c r="AF100" s="52">
        <f t="shared" si="125"/>
        <v>17</v>
      </c>
      <c r="AG100" s="52">
        <f t="shared" si="126"/>
        <v>15</v>
      </c>
      <c r="AH100" s="52">
        <f t="shared" si="127"/>
        <v>43</v>
      </c>
      <c r="AI100" s="52">
        <f t="shared" si="128"/>
        <v>2</v>
      </c>
      <c r="AJ100" s="52">
        <f t="shared" si="145"/>
        <v>4</v>
      </c>
      <c r="AK100" s="68" t="str">
        <f t="shared" si="129"/>
        <v>F</v>
      </c>
      <c r="AL100" s="68" t="str">
        <f t="shared" si="130"/>
        <v>F</v>
      </c>
      <c r="AM100" s="68"/>
      <c r="AN100" s="68" t="str">
        <f t="shared" si="146"/>
        <v>F</v>
      </c>
      <c r="AO100" s="69" t="str">
        <f t="shared" si="131"/>
        <v>Fail</v>
      </c>
      <c r="AP100" s="83" t="str">
        <f t="shared" si="132"/>
        <v>গণিত</v>
      </c>
      <c r="AQ100" s="9">
        <f t="shared" si="133"/>
        <v>2</v>
      </c>
      <c r="AR100" s="9">
        <f t="shared" si="134"/>
        <v>93</v>
      </c>
      <c r="AS100" s="50" t="str">
        <f t="shared" si="135"/>
        <v>0</v>
      </c>
      <c r="AT100" s="50" t="str">
        <f t="shared" si="136"/>
        <v>0</v>
      </c>
      <c r="AU100" s="50" t="str">
        <f t="shared" si="137"/>
        <v>F</v>
      </c>
      <c r="AV100" s="87" t="str">
        <f t="shared" si="138"/>
        <v>F</v>
      </c>
      <c r="AW100" s="88" t="str">
        <f t="shared" si="139"/>
        <v>F</v>
      </c>
      <c r="AX100" s="95" t="str">
        <f t="shared" si="140"/>
        <v>F</v>
      </c>
      <c r="AY100" s="49" t="str">
        <f t="shared" si="141"/>
        <v>F</v>
      </c>
      <c r="AZ100" s="87"/>
      <c r="BA100" s="87"/>
      <c r="BB100" s="87">
        <f t="shared" si="97"/>
        <v>4</v>
      </c>
      <c r="BC100" s="87">
        <f t="shared" si="98"/>
        <v>4</v>
      </c>
      <c r="BD100" s="50" t="str">
        <f t="shared" si="142"/>
        <v>Abs.</v>
      </c>
    </row>
    <row r="101" spans="1:56">
      <c r="A101" s="49">
        <f>IF(D$4="বিজ্ঞান",Science!A97,(IF(D$4="মানবিক",Humanities!A97,(IF(D$4="ব্যাবসায় শিক্ষা",B.Studies!AK97)))))</f>
        <v>94</v>
      </c>
      <c r="B101" s="50"/>
      <c r="C101" s="51" t="str">
        <f>IFERROR(IF(AN101="","",RANK(AN101,AN$8:AN$172,0)+COUNTIF(AN$8:AN101,AN101)-1),"")</f>
        <v/>
      </c>
      <c r="D101" s="52">
        <f t="shared" si="99"/>
        <v>10</v>
      </c>
      <c r="E101" s="52">
        <f t="shared" si="100"/>
        <v>33</v>
      </c>
      <c r="F101" s="52">
        <f t="shared" si="101"/>
        <v>43</v>
      </c>
      <c r="G101" s="52">
        <f t="shared" si="143"/>
        <v>2</v>
      </c>
      <c r="H101" s="49">
        <f t="shared" si="102"/>
        <v>43</v>
      </c>
      <c r="I101" s="49">
        <f t="shared" si="103"/>
        <v>43</v>
      </c>
      <c r="J101" s="49">
        <f t="shared" si="144"/>
        <v>2</v>
      </c>
      <c r="K101" s="52">
        <f t="shared" si="104"/>
        <v>2</v>
      </c>
      <c r="L101" s="52">
        <f t="shared" si="105"/>
        <v>0</v>
      </c>
      <c r="M101" s="52">
        <f t="shared" si="106"/>
        <v>21</v>
      </c>
      <c r="N101" s="52">
        <f t="shared" si="107"/>
        <v>23</v>
      </c>
      <c r="O101" s="52" t="str">
        <f t="shared" si="108"/>
        <v>F</v>
      </c>
      <c r="P101" s="49">
        <f t="shared" si="109"/>
        <v>5</v>
      </c>
      <c r="Q101" s="49">
        <f t="shared" si="110"/>
        <v>1</v>
      </c>
      <c r="R101" s="49">
        <f t="shared" si="111"/>
        <v>17</v>
      </c>
      <c r="S101" s="49">
        <f t="shared" si="112"/>
        <v>23</v>
      </c>
      <c r="T101" s="49" t="str">
        <f t="shared" si="113"/>
        <v>F</v>
      </c>
      <c r="U101" s="52">
        <f t="shared" si="114"/>
        <v>8</v>
      </c>
      <c r="V101" s="52">
        <f t="shared" si="115"/>
        <v>7</v>
      </c>
      <c r="W101" s="52">
        <f t="shared" si="116"/>
        <v>14</v>
      </c>
      <c r="X101" s="52">
        <f t="shared" si="117"/>
        <v>29</v>
      </c>
      <c r="Y101" s="52" t="str">
        <f t="shared" si="118"/>
        <v>F</v>
      </c>
      <c r="Z101" s="49">
        <f t="shared" si="119"/>
        <v>6</v>
      </c>
      <c r="AA101" s="49">
        <f t="shared" si="120"/>
        <v>0</v>
      </c>
      <c r="AB101" s="49">
        <f t="shared" si="121"/>
        <v>15</v>
      </c>
      <c r="AC101" s="49">
        <f t="shared" si="122"/>
        <v>21</v>
      </c>
      <c r="AD101" s="49" t="str">
        <f t="shared" si="123"/>
        <v>F</v>
      </c>
      <c r="AE101" s="52">
        <f t="shared" si="124"/>
        <v>13</v>
      </c>
      <c r="AF101" s="52">
        <f t="shared" si="125"/>
        <v>10</v>
      </c>
      <c r="AG101" s="52">
        <f t="shared" si="126"/>
        <v>14</v>
      </c>
      <c r="AH101" s="52">
        <f t="shared" si="127"/>
        <v>37</v>
      </c>
      <c r="AI101" s="52" t="str">
        <f t="shared" si="128"/>
        <v>F</v>
      </c>
      <c r="AJ101" s="52">
        <f t="shared" si="145"/>
        <v>5</v>
      </c>
      <c r="AK101" s="68" t="str">
        <f t="shared" si="129"/>
        <v>F</v>
      </c>
      <c r="AL101" s="68" t="str">
        <f t="shared" si="130"/>
        <v>F</v>
      </c>
      <c r="AM101" s="68"/>
      <c r="AN101" s="68" t="str">
        <f t="shared" si="146"/>
        <v>F</v>
      </c>
      <c r="AO101" s="69" t="str">
        <f t="shared" si="131"/>
        <v>Fail</v>
      </c>
      <c r="AP101" s="83" t="str">
        <f t="shared" si="132"/>
        <v>গণিত</v>
      </c>
      <c r="AQ101" s="9">
        <f t="shared" si="133"/>
        <v>2</v>
      </c>
      <c r="AR101" s="9">
        <f t="shared" si="134"/>
        <v>94</v>
      </c>
      <c r="AS101" s="50" t="str">
        <f t="shared" si="135"/>
        <v>0</v>
      </c>
      <c r="AT101" s="50" t="str">
        <f t="shared" si="136"/>
        <v>0</v>
      </c>
      <c r="AU101" s="50" t="str">
        <f t="shared" si="137"/>
        <v>F</v>
      </c>
      <c r="AV101" s="87" t="str">
        <f t="shared" si="138"/>
        <v>F</v>
      </c>
      <c r="AW101" s="88" t="str">
        <f t="shared" si="139"/>
        <v>F</v>
      </c>
      <c r="AX101" s="95" t="str">
        <f t="shared" si="140"/>
        <v>F</v>
      </c>
      <c r="AY101" s="49" t="str">
        <f t="shared" si="141"/>
        <v>F</v>
      </c>
      <c r="AZ101" s="87"/>
      <c r="BA101" s="87"/>
      <c r="BB101" s="87">
        <f t="shared" si="97"/>
        <v>5</v>
      </c>
      <c r="BC101" s="87">
        <f t="shared" si="98"/>
        <v>5</v>
      </c>
      <c r="BD101" s="50" t="str">
        <f t="shared" si="142"/>
        <v>Abs.</v>
      </c>
    </row>
    <row r="102" spans="1:56">
      <c r="A102" s="49">
        <f>IF(D$4="বিজ্ঞান",Science!A98,(IF(D$4="মানবিক",Humanities!A98,(IF(D$4="ব্যাবসায় শিক্ষা",B.Studies!AK98)))))</f>
        <v>95</v>
      </c>
      <c r="B102" s="50"/>
      <c r="C102" s="51" t="str">
        <f>IFERROR(IF(AN102="","",RANK(AN102,AN$8:AN$172,0)+COUNTIF(AN$8:AN102,AN102)-1),"")</f>
        <v/>
      </c>
      <c r="D102" s="52" t="str">
        <f t="shared" si="99"/>
        <v>Abs.</v>
      </c>
      <c r="E102" s="52" t="str">
        <f t="shared" si="100"/>
        <v>Abs.</v>
      </c>
      <c r="F102" s="52" t="str">
        <f t="shared" si="101"/>
        <v>Abs.</v>
      </c>
      <c r="G102" s="52" t="str">
        <f t="shared" si="143"/>
        <v>Abs.</v>
      </c>
      <c r="H102" s="49" t="str">
        <f t="shared" si="102"/>
        <v>Abs.</v>
      </c>
      <c r="I102" s="49" t="str">
        <f t="shared" si="103"/>
        <v>Abs.</v>
      </c>
      <c r="J102" s="49" t="str">
        <f t="shared" si="144"/>
        <v>Abs.</v>
      </c>
      <c r="K102" s="52">
        <f t="shared" si="104"/>
        <v>0</v>
      </c>
      <c r="L102" s="52">
        <f t="shared" si="105"/>
        <v>0</v>
      </c>
      <c r="M102" s="52">
        <f t="shared" si="106"/>
        <v>0</v>
      </c>
      <c r="N102" s="52">
        <f t="shared" si="107"/>
        <v>0</v>
      </c>
      <c r="O102" s="52">
        <f t="shared" si="108"/>
        <v>0</v>
      </c>
      <c r="P102" s="49">
        <f t="shared" si="109"/>
        <v>0</v>
      </c>
      <c r="Q102" s="49">
        <f t="shared" si="110"/>
        <v>0</v>
      </c>
      <c r="R102" s="49">
        <f t="shared" si="111"/>
        <v>0</v>
      </c>
      <c r="S102" s="49">
        <f t="shared" si="112"/>
        <v>0</v>
      </c>
      <c r="T102" s="49">
        <f t="shared" si="113"/>
        <v>0</v>
      </c>
      <c r="U102" s="52" t="str">
        <f t="shared" si="114"/>
        <v>Abs.</v>
      </c>
      <c r="V102" s="52" t="str">
        <f t="shared" si="115"/>
        <v>Abs.</v>
      </c>
      <c r="W102" s="52" t="str">
        <f t="shared" si="116"/>
        <v>Abs.</v>
      </c>
      <c r="X102" s="52" t="str">
        <f t="shared" si="117"/>
        <v>Abs.</v>
      </c>
      <c r="Y102" s="52" t="str">
        <f t="shared" si="118"/>
        <v>Abs.</v>
      </c>
      <c r="Z102" s="49">
        <f t="shared" si="119"/>
        <v>0</v>
      </c>
      <c r="AA102" s="49">
        <f t="shared" si="120"/>
        <v>0</v>
      </c>
      <c r="AB102" s="49">
        <f t="shared" si="121"/>
        <v>0</v>
      </c>
      <c r="AC102" s="49">
        <f t="shared" si="122"/>
        <v>0</v>
      </c>
      <c r="AD102" s="49">
        <f t="shared" si="123"/>
        <v>0</v>
      </c>
      <c r="AE102" s="52" t="str">
        <f t="shared" si="124"/>
        <v>Abs.</v>
      </c>
      <c r="AF102" s="52" t="str">
        <f t="shared" si="125"/>
        <v>Abs.</v>
      </c>
      <c r="AG102" s="52" t="str">
        <f t="shared" si="126"/>
        <v>Abs.</v>
      </c>
      <c r="AH102" s="52" t="str">
        <f t="shared" si="127"/>
        <v>Abs.</v>
      </c>
      <c r="AI102" s="52" t="str">
        <f t="shared" si="128"/>
        <v>Abs.</v>
      </c>
      <c r="AJ102" s="52">
        <f t="shared" si="145"/>
        <v>0</v>
      </c>
      <c r="AK102" s="68" t="str">
        <f t="shared" si="129"/>
        <v>Abs.</v>
      </c>
      <c r="AL102" s="68" t="str">
        <f t="shared" si="130"/>
        <v>Abs.</v>
      </c>
      <c r="AM102" s="68"/>
      <c r="AN102" s="68" t="str">
        <f t="shared" si="146"/>
        <v>Abs.</v>
      </c>
      <c r="AO102" s="69" t="str">
        <f t="shared" si="131"/>
        <v>Abs.</v>
      </c>
      <c r="AP102" s="83" t="str">
        <f t="shared" si="132"/>
        <v>গণিত</v>
      </c>
      <c r="AQ102" s="9">
        <f t="shared" si="133"/>
        <v>2</v>
      </c>
      <c r="AR102" s="9">
        <f t="shared" si="134"/>
        <v>95</v>
      </c>
      <c r="AS102" s="50" t="str">
        <f t="shared" si="135"/>
        <v>0</v>
      </c>
      <c r="AT102" s="50" t="b">
        <f t="shared" si="136"/>
        <v>0</v>
      </c>
      <c r="AU102" s="50" t="str">
        <f t="shared" si="137"/>
        <v>Abs.</v>
      </c>
      <c r="AV102" s="87" t="str">
        <f t="shared" si="138"/>
        <v>Abs.</v>
      </c>
      <c r="AW102" s="88" t="str">
        <f t="shared" si="139"/>
        <v>Abs.</v>
      </c>
      <c r="AX102" s="95" t="str">
        <f t="shared" si="140"/>
        <v>Abs.</v>
      </c>
      <c r="AY102" s="49" t="str">
        <f t="shared" si="141"/>
        <v>Abs.</v>
      </c>
      <c r="AZ102" s="87"/>
      <c r="BA102" s="87"/>
      <c r="BB102" s="87">
        <f t="shared" si="97"/>
        <v>0</v>
      </c>
      <c r="BC102" s="87" t="str">
        <f t="shared" si="98"/>
        <v>Pass</v>
      </c>
      <c r="BD102" s="50" t="str">
        <f t="shared" si="142"/>
        <v>Abs.</v>
      </c>
    </row>
    <row r="103" spans="1:56">
      <c r="A103" s="49">
        <f>IF(D$4="বিজ্ঞান",Science!A99,(IF(D$4="মানবিক",Humanities!A99,(IF(D$4="ব্যাবসায় শিক্ষা",B.Studies!AK99)))))</f>
        <v>0</v>
      </c>
      <c r="B103" s="50"/>
      <c r="C103" s="50" t="str">
        <f>IFERROR(IF(AN103="","",RANK(AN103,AN$8:AN$172,0)+COUNTIF(AN$8:AN103,AN103)-1),"")</f>
        <v/>
      </c>
      <c r="D103" s="52" t="str">
        <f t="shared" si="99"/>
        <v/>
      </c>
      <c r="E103" s="52" t="str">
        <f t="shared" si="100"/>
        <v/>
      </c>
      <c r="F103" s="52" t="str">
        <f t="shared" si="101"/>
        <v/>
      </c>
      <c r="G103" s="52" t="str">
        <f t="shared" si="143"/>
        <v/>
      </c>
      <c r="H103" s="49" t="str">
        <f t="shared" si="102"/>
        <v/>
      </c>
      <c r="I103" s="49" t="str">
        <f t="shared" si="103"/>
        <v/>
      </c>
      <c r="J103" s="49" t="str">
        <f t="shared" si="144"/>
        <v/>
      </c>
      <c r="K103" s="52" t="str">
        <f t="shared" si="104"/>
        <v/>
      </c>
      <c r="L103" s="52" t="str">
        <f t="shared" si="105"/>
        <v/>
      </c>
      <c r="M103" s="52" t="str">
        <f t="shared" si="106"/>
        <v/>
      </c>
      <c r="N103" s="52" t="str">
        <f t="shared" si="107"/>
        <v/>
      </c>
      <c r="O103" s="52" t="str">
        <f t="shared" si="108"/>
        <v/>
      </c>
      <c r="P103" s="49" t="str">
        <f t="shared" si="109"/>
        <v/>
      </c>
      <c r="Q103" s="49" t="str">
        <f t="shared" si="110"/>
        <v/>
      </c>
      <c r="R103" s="49" t="str">
        <f t="shared" si="111"/>
        <v/>
      </c>
      <c r="S103" s="49" t="str">
        <f t="shared" si="112"/>
        <v/>
      </c>
      <c r="T103" s="49" t="str">
        <f t="shared" si="113"/>
        <v/>
      </c>
      <c r="U103" s="52" t="str">
        <f t="shared" si="114"/>
        <v/>
      </c>
      <c r="V103" s="52" t="str">
        <f t="shared" si="115"/>
        <v/>
      </c>
      <c r="W103" s="52" t="str">
        <f t="shared" si="116"/>
        <v/>
      </c>
      <c r="X103" s="52" t="str">
        <f t="shared" si="117"/>
        <v/>
      </c>
      <c r="Y103" s="52" t="str">
        <f t="shared" si="118"/>
        <v/>
      </c>
      <c r="Z103" s="49" t="str">
        <f t="shared" si="119"/>
        <v/>
      </c>
      <c r="AA103" s="49" t="str">
        <f t="shared" si="120"/>
        <v/>
      </c>
      <c r="AB103" s="49" t="str">
        <f t="shared" si="121"/>
        <v/>
      </c>
      <c r="AC103" s="49" t="str">
        <f t="shared" si="122"/>
        <v/>
      </c>
      <c r="AD103" s="49" t="str">
        <f t="shared" si="123"/>
        <v/>
      </c>
      <c r="AE103" s="52" t="str">
        <f t="shared" si="124"/>
        <v/>
      </c>
      <c r="AF103" s="52" t="str">
        <f t="shared" si="125"/>
        <v/>
      </c>
      <c r="AG103" s="52" t="str">
        <f t="shared" si="126"/>
        <v/>
      </c>
      <c r="AH103" s="52" t="str">
        <f t="shared" si="127"/>
        <v/>
      </c>
      <c r="AI103" s="52" t="str">
        <f t="shared" si="128"/>
        <v/>
      </c>
      <c r="AJ103" s="52" t="str">
        <f t="shared" si="145"/>
        <v/>
      </c>
      <c r="AK103" s="68" t="str">
        <f t="shared" si="129"/>
        <v/>
      </c>
      <c r="AL103" s="68" t="str">
        <f t="shared" si="130"/>
        <v/>
      </c>
      <c r="AM103" s="68"/>
      <c r="AN103" s="68" t="str">
        <f t="shared" si="146"/>
        <v/>
      </c>
      <c r="AO103" s="69" t="str">
        <f t="shared" si="131"/>
        <v/>
      </c>
      <c r="AP103" s="83" t="str">
        <f t="shared" si="132"/>
        <v/>
      </c>
      <c r="AQ103" s="9" t="str">
        <f t="shared" si="133"/>
        <v/>
      </c>
      <c r="AR103" s="9" t="str">
        <f t="shared" si="134"/>
        <v/>
      </c>
      <c r="AS103" s="50" t="e">
        <f t="shared" si="135"/>
        <v>#VALUE!</v>
      </c>
      <c r="AT103" s="50" t="e">
        <f t="shared" si="136"/>
        <v>#VALUE!</v>
      </c>
      <c r="AU103" s="50" t="str">
        <f t="shared" si="137"/>
        <v>F</v>
      </c>
      <c r="AV103" s="87" t="str">
        <f t="shared" si="138"/>
        <v/>
      </c>
      <c r="AW103" s="88" t="str">
        <f t="shared" si="139"/>
        <v>F</v>
      </c>
      <c r="AX103" s="95" t="str">
        <f t="shared" si="140"/>
        <v/>
      </c>
      <c r="AY103" s="49" t="str">
        <f t="shared" si="141"/>
        <v/>
      </c>
      <c r="AZ103" s="87"/>
      <c r="BA103" s="87"/>
      <c r="BB103" s="87">
        <f t="shared" si="97"/>
        <v>0</v>
      </c>
      <c r="BC103" s="87" t="str">
        <f t="shared" si="98"/>
        <v>Pass</v>
      </c>
      <c r="BD103" s="50" t="str">
        <f t="shared" si="142"/>
        <v/>
      </c>
    </row>
    <row r="104" spans="1:56">
      <c r="A104" s="49">
        <f>IF(D$4="বিজ্ঞান",Science!A100,(IF(D$4="মানবিক",Humanities!A100,(IF(D$4="ব্যাবসায় শিক্ষা",B.Studies!AK100)))))</f>
        <v>0</v>
      </c>
      <c r="B104" s="50"/>
      <c r="C104" s="50" t="str">
        <f>IFERROR(IF(AN104="","",RANK(AN104,AN$8:AN$172,0)+COUNTIF(AN$8:AN104,AN104)-1),"")</f>
        <v/>
      </c>
      <c r="D104" s="52" t="str">
        <f t="shared" ref="D104:D135" si="147">IFERROR(IF(D$4="বিজ্ঞান",(VLOOKUP(A104,DSc,6,FALSE)),IF(D$4="মানবিক",(VLOOKUP(A104,DHU,6,FALSE)),IF(D$4="ব্যাবসায় শিক্ষা",(VLOOKUP(A104,DBS,6,FALSE))))),"")</f>
        <v/>
      </c>
      <c r="E104" s="52" t="str">
        <f t="shared" ref="E104:E135" si="148">IFERROR(IF(D$4="বিজ্ঞান",(VLOOKUP(A104,DSc,7,FALSE)),IF(D$4="মানবিক",(VLOOKUP(A104,DHU,7,FALSE)),(VLOOKUP(A104,DBS,7,FALSE)))),"")</f>
        <v/>
      </c>
      <c r="F104" s="52" t="str">
        <f t="shared" ref="F104:F135" si="149">IFERROR(IF(D$4="বিজ্ঞান",(VLOOKUP(A104,DSc,8,FALSE)),IF(D$4="মানবিক",(VLOOKUP(A104,DHU,8,FALSE)),(VLOOKUP(A104,DBS,8,FALSE)))),"")</f>
        <v/>
      </c>
      <c r="G104" s="52" t="str">
        <f t="shared" si="143"/>
        <v/>
      </c>
      <c r="H104" s="49" t="str">
        <f t="shared" ref="H104:H135" si="150">IFERROR(IF(D$4="বিজ্ঞান",(VLOOKUP(A104,DSc,14,FALSE)),IF(D$4="মানবিক",(VLOOKUP(A104,DHU,14,FALSE)),(VLOOKUP(A104,DBS,14,FALSE)))),"")</f>
        <v/>
      </c>
      <c r="I104" s="49" t="str">
        <f t="shared" ref="I104:I135" si="151">IFERROR(IF(D$4="বিজ্ঞান",(VLOOKUP(A104,DSc,15,FALSE)),IF(D$4="মানবিক",(VLOOKUP(A104,DHU,15,FALSE)),(VLOOKUP(A104,DBS,15,FALSE)))),"")</f>
        <v/>
      </c>
      <c r="J104" s="49" t="str">
        <f t="shared" si="144"/>
        <v/>
      </c>
      <c r="K104" s="52" t="str">
        <f t="shared" ref="K104:K135" si="152">IFERROR(IF(D$4="বিজ্ঞান",(VLOOKUP(A104,DSc,23,FALSE)),IF(D$4="মানবিক",(VLOOKUP(A104,DHU,22,FALSE)),(VLOOKUP(A104,DBS,22,FALSE)))),"")</f>
        <v/>
      </c>
      <c r="L104" s="52" t="str">
        <f t="shared" ref="L104:L135" si="153">IFERROR(IF(D$4="বিজ্ঞান",(VLOOKUP(A104,DSc,24,FALSE)),IF(D$4="মানবিক",(VLOOKUP(A104,DHU,23,FALSE)),(VLOOKUP(A104,DBS,23,FALSE)))),"")</f>
        <v/>
      </c>
      <c r="M104" s="52" t="str">
        <f t="shared" ref="M104:M135" si="154">IFERROR(IF(D$4="বিজ্ঞান",(VLOOKUP(A104,DSc,25,FALSE)),IF(D$4="মানবিক",(VLOOKUP(A104,DHU,0,FALSE)),(VLOOKUP(A104,DBS,0,FALSE)))),"")</f>
        <v/>
      </c>
      <c r="N104" s="52" t="str">
        <f t="shared" ref="N104:N135" si="155">IFERROR(IF(D$4="বিজ্ঞান",(VLOOKUP(A104,DSc,26,FALSE)),IF(D$4="মানবিক",(VLOOKUP(A104,DHU,24,FALSE)),(VLOOKUP(A104,DBS,24,FALSE)))),"")</f>
        <v/>
      </c>
      <c r="O104" s="52" t="str">
        <f t="shared" ref="O104:O135" si="156">IFERROR(IF(D$4="বিজ্ঞান",(VLOOKUP(A104,DSc,28,FALSE)),IF(D$4="মানবিক",(VLOOKUP(A104,DHU,26,FALSE)),(VLOOKUP(A104,DBS,26,FALSE)))),"")</f>
        <v/>
      </c>
      <c r="P104" s="49" t="str">
        <f t="shared" ref="P104:P135" si="157">IFERROR(IF(D$4="বিজ্ঞান",(VLOOKUP(A104,DSc,34,FALSE)),IF(D$4="মানবিক",(VLOOKUP(A104,DHU,31,FALSE)),(VLOOKUP(A104,DBS,31,FALSE)))),"")</f>
        <v/>
      </c>
      <c r="Q104" s="49" t="str">
        <f t="shared" ref="Q104:Q135" si="158">IFERROR(IF(D$4="বিজ্ঞান",(VLOOKUP(A104,DSc,35,FALSE)),IF(D$4="মানবিক",(VLOOKUP(A104,DHU,32,FALSE)),(VLOOKUP(A104,DBS,32,FALSE)))),"")</f>
        <v/>
      </c>
      <c r="R104" s="49" t="str">
        <f t="shared" ref="R104:R135" si="159">IFERROR(IF(D$4="বিজ্ঞান",(VLOOKUP(A104,DSc,36,FALSE)),IF(D$4="মানবিক",(VLOOKUP(A104,DHU,0,FALSE)),(VLOOKUP(A104,DBS,0,FALSE)))),"")</f>
        <v/>
      </c>
      <c r="S104" s="49" t="str">
        <f t="shared" ref="S104:S135" si="160">IFERROR(IF(D$4="বিজ্ঞান",(VLOOKUP(A104,DSc,37,FALSE)),IF(D$4="মানবিক",(VLOOKUP(A104,DHU,33,FALSE)),(VLOOKUP(A104,DBS,33,FALSE)))),"")</f>
        <v/>
      </c>
      <c r="T104" s="49" t="str">
        <f t="shared" ref="T104:T135" si="161">IFERROR(IF(D$4="বিজ্ঞান",(VLOOKUP(A104,DSc,39,FALSE)),IF(D$4="মানবিক",(VLOOKUP(A104,DHU,35,FALSE)),(VLOOKUP(A104,DBS,35,FALSE)))),"")</f>
        <v/>
      </c>
      <c r="U104" s="52" t="str">
        <f t="shared" ref="U104:U135" si="162">IFERROR(IF(D$4="বিজ্ঞান",(VLOOKUP(A104,DSc,45,FALSE)),IF(D$4="মানবিক",(VLOOKUP(A104,DHU,40,FALSE)),(VLOOKUP(A104,DBS,40,FALSE)))),"")</f>
        <v/>
      </c>
      <c r="V104" s="52" t="str">
        <f t="shared" ref="V104:V135" si="163">IFERROR(IF(D$4="বিজ্ঞান",(VLOOKUP(A104,DSc,46,FALSE)),IF(D$4="মানবিক",(VLOOKUP(A104,DHU,41,FALSE)),(VLOOKUP(A104,DBS,41,FALSE)))),"")</f>
        <v/>
      </c>
      <c r="W104" s="52" t="str">
        <f t="shared" ref="W104:W135" si="164">IFERROR(IF(D$4="বিজ্ঞান",(VLOOKUP(A104,DSc,47,FALSE)),IF(D$4="মানবিক",(VLOOKUP(A104,DHU,0,FALSE)),(VLOOKUP(A104,DBS,0,FALSE)))),"")</f>
        <v/>
      </c>
      <c r="X104" s="52" t="str">
        <f t="shared" ref="X104:X135" si="165">IFERROR(IF(D$4="বিজ্ঞান",(VLOOKUP(A104,DSc,48,FALSE)),IF(D$4="মানবিক",(VLOOKUP(A104,DHU,42,FALSE)),(VLOOKUP(A104,DBS,42,FALSE)))),"")</f>
        <v/>
      </c>
      <c r="Y104" s="52" t="str">
        <f t="shared" ref="Y104:Y135" si="166">IFERROR(IF(D$4="বিজ্ঞান",(VLOOKUP(A104,DSc,50,FALSE)),IF(D$4="মানবিক",(VLOOKUP(A104,DHU,44,FALSE)),(VLOOKUP(A104,DBS,44,FALSE)))),"")</f>
        <v/>
      </c>
      <c r="Z104" s="49" t="str">
        <f t="shared" ref="Z104:Z135" si="167">IFERROR(IF(D$4="বিজ্ঞান",(VLOOKUP(A104,DSc,56,FALSE)),IF(D$4="মানবিক",(VLOOKUP(A104,DHU,49,FALSE)),(VLOOKUP(A104,DBS,49,FALSE)))),"")</f>
        <v/>
      </c>
      <c r="AA104" s="49" t="str">
        <f t="shared" ref="AA104:AA135" si="168">IFERROR(IF(D$4="বিজ্ঞান",(VLOOKUP(A104,DSc,57,FALSE)),IF(D$4="মানবিক",(VLOOKUP(A104,DHU,50,FALSE)),(VLOOKUP(A104,DBS,50,FALSE)))),"")</f>
        <v/>
      </c>
      <c r="AB104" s="49" t="str">
        <f t="shared" si="121"/>
        <v/>
      </c>
      <c r="AC104" s="49" t="str">
        <f t="shared" ref="AC104:AC135" si="169">IFERROR(IF(D$4="বিজ্ঞান",(VLOOKUP(A104,DSc,59,FALSE)),IF(D$4="মানবিক",(VLOOKUP(A104,DHU,51,FALSE)),(VLOOKUP(A104,DBS,51,FALSE)))),"")</f>
        <v/>
      </c>
      <c r="AD104" s="49" t="str">
        <f t="shared" ref="AD104:AD135" si="170">IFERROR(IF(D$4="বিজ্ঞান",(VLOOKUP(A104,DSc,61,FALSE)),IF(D$4="মানবিক",(VLOOKUP(A104,DHU,53,FALSE)),(VLOOKUP(A104,DBS,53,FALSE)))),"")</f>
        <v/>
      </c>
      <c r="AE104" s="52" t="str">
        <f t="shared" ref="AE104:AE135" si="171">IFERROR(IF(D$4="বিজ্ঞান",(VLOOKUP(A104,DSc,67,FALSE)),IF(D$4="মানবিক",(VLOOKUP(A104,DHU,59,FALSE)),(VLOOKUP(A104,DBS,59,FALSE)))),"")</f>
        <v/>
      </c>
      <c r="AF104" s="52" t="str">
        <f t="shared" ref="AF104:AF135" si="172">IFERROR(IF(D$4="বিজ্ঞান",(VLOOKUP(A104,DSc,68,FALSE)),IF(D$4="মানবিক",(VLOOKUP(A104,DHU,60,FALSE)),(VLOOKUP(A104,DBS,60,FALSE)))),"")</f>
        <v/>
      </c>
      <c r="AG104" s="52" t="str">
        <f t="shared" si="126"/>
        <v/>
      </c>
      <c r="AH104" s="52" t="str">
        <f t="shared" si="127"/>
        <v/>
      </c>
      <c r="AI104" s="52" t="str">
        <f t="shared" si="128"/>
        <v/>
      </c>
      <c r="AJ104" s="52" t="str">
        <f t="shared" si="145"/>
        <v/>
      </c>
      <c r="AK104" s="68" t="str">
        <f t="shared" ref="AK104:AK135" si="173">IFERROR(IF(G104="Abs.","Abs.",IF(J104="Abs.","Abs.",IF(O104="Abs.","Abs.",IF(T104="Abs.","Abs.",IF(AD104="Abs.","Abs.",IF(G104="Abs.","Abs.",IF(AI104="Abs.","Abs.",IF(J104="F","F",IF(O104="F","F",IF(T104="F","F",IF(AD104="F","F",IF(AI104="F","F",(G104+J104+O104+T104+AD104+AI104))))))))))))),"")</f>
        <v/>
      </c>
      <c r="AL104" s="68" t="str">
        <f t="shared" ref="AL104:AL135" si="174">IFERROR(IF(G104="Abs.","Abs.",IF(J104="Abs.","Abs.",IF(O104="Abs.","Abs.",IF(T104="Abs.","Abs.",IF(Y104="Abs.","Abs.",IF(AI104="Abs.","Abs.",IF(G104="F","F",IF(J104="F","F",IF(O104="F","F",IF(T104="F","F",IF(AI104="F","F",IF(Y104="F","F",(G104+J104+O104+T104+Y104+AI104))))))))))))),"")</f>
        <v/>
      </c>
      <c r="AM104" s="68"/>
      <c r="AN104" s="68" t="str">
        <f t="shared" si="146"/>
        <v/>
      </c>
      <c r="AO104" s="69" t="str">
        <f t="shared" si="131"/>
        <v/>
      </c>
      <c r="AP104" s="83" t="str">
        <f t="shared" ref="AP104:AP135" si="175">IFERROR(IF(D$4="বিজ্ঞান",(VLOOKUP(A104,DSc,74,FALSE)),IF(D$4="মানবিক",(VLOOKUP(A104,DHU,66,FALSE)),(VLOOKUP(A104,DBS,66,FALSE)))),"")</f>
        <v/>
      </c>
      <c r="AQ104" s="9" t="str">
        <f t="shared" ref="AQ104:AQ135" si="176">IFERROR(IF(D$4="বিজ্ঞান",(VLOOKUP(A104,DSc,75,FALSE)),IF(D$4="মানবিক",(VLOOKUP(A104,DHU,67,FALSE)),(VLOOKUP(A104,DBS,67,FALSE)))),"")</f>
        <v/>
      </c>
      <c r="AR104" s="9" t="str">
        <f t="shared" ref="AR104:AR135" si="177">IFERROR(IF(D$4="বিজ্ঞান",(VLOOKUP(A104,DSc,3,FALSE)),IF(D$4="মানবিক",(VLOOKUP(A104,DHU,3,FALSE)),IF(D$4="ব্যাবসায় শিক্ষা",(VLOOKUP(A104,DBS,3,FALSE))))),"")</f>
        <v/>
      </c>
      <c r="AS104" s="50" t="e">
        <f t="shared" ref="AS104:AS135" si="178">IF(Y104="F","0",IF(Y104="Abs.","0",IF(Y104&gt;0,(Y104-2))))</f>
        <v>#VALUE!</v>
      </c>
      <c r="AT104" s="50" t="e">
        <f t="shared" ref="AT104:AT135" si="179">IF(AD104="F","0",IF(AD104="Abs.","0",IF(AD104&gt;0,(AD104-2))))</f>
        <v>#VALUE!</v>
      </c>
      <c r="AU104" s="50" t="str">
        <f t="shared" ref="AU104:AU135" si="180">IF(AK104="","F",IF(AK104="Abs.","Abs.",IF(AK104="F","F",(AK104+AS104)/6)))</f>
        <v>F</v>
      </c>
      <c r="AV104" s="87" t="str">
        <f t="shared" ref="AV104:AV135" si="181">IF(AR104="","",IF(AL104="","F",IF(AL104="Abs.","Abs.",IF(AL104="F","F",(AL104+AT104)/6))))</f>
        <v/>
      </c>
      <c r="AW104" s="88" t="str">
        <f t="shared" ref="AW104:AW135" si="182">IF(AU104="","",IF(AU104="Abs.","Abs.",IF(AU104="F","F",IF(AU104&gt;=5,5,AU104))))</f>
        <v>F</v>
      </c>
      <c r="AX104" s="95" t="str">
        <f t="shared" ref="AX104:AX135" si="183">IF(AV104="","",IF(AV104="Abs.","Abs.",IF(AV104="F","F",IF(AV104&gt;=5,5,AV104))))</f>
        <v/>
      </c>
      <c r="AY104" s="49" t="str">
        <f t="shared" ref="AY104:AY135" si="184">IF(AK104="","",IF(AN104="Abs.","Abs.",IF(AN104="F","F",SUM(F104+I104+N104+S104+X104+AC104+AH104))))</f>
        <v/>
      </c>
      <c r="AZ104" s="87"/>
      <c r="BA104" s="87"/>
      <c r="BB104" s="87">
        <f t="shared" si="97"/>
        <v>0</v>
      </c>
      <c r="BC104" s="87" t="str">
        <f t="shared" si="98"/>
        <v>Pass</v>
      </c>
      <c r="BD104" s="50" t="str">
        <f t="shared" ref="BD104:BD135" si="185">IFERROR(IF(D$4="বিজ্ঞান",(VLOOKUP(A104,DSc,81,FALSE)),IF(D$4="মানবিক",(VLOOKUP(A104,DHU,72,FALSE)),(VLOOKUP(A104,DBS,72,FALSE)))),"")</f>
        <v/>
      </c>
    </row>
    <row r="105" spans="1:56" ht="15.75" customHeight="1">
      <c r="A105" s="49">
        <f>IF(D$4="বিজ্ঞান",Science!A101,(IF(D$4="মানবিক",Humanities!A101,(IF(D$4="ব্যাবসায় শিক্ষা",B.Studies!AK101)))))</f>
        <v>0</v>
      </c>
      <c r="B105" s="50"/>
      <c r="C105" s="50" t="str">
        <f>IFERROR(IF(AN105="","",RANK(AN105,AN$8:AN$172,0)+COUNTIF(AN$8:AN105,AN105)-1),"")</f>
        <v/>
      </c>
      <c r="D105" s="52" t="str">
        <f t="shared" si="147"/>
        <v/>
      </c>
      <c r="E105" s="52" t="str">
        <f t="shared" si="148"/>
        <v/>
      </c>
      <c r="F105" s="52" t="str">
        <f t="shared" si="149"/>
        <v/>
      </c>
      <c r="G105" s="52" t="str">
        <f t="shared" si="143"/>
        <v/>
      </c>
      <c r="H105" s="49" t="str">
        <f t="shared" si="150"/>
        <v/>
      </c>
      <c r="I105" s="49" t="str">
        <f t="shared" si="151"/>
        <v/>
      </c>
      <c r="J105" s="49" t="str">
        <f t="shared" si="144"/>
        <v/>
      </c>
      <c r="K105" s="52" t="str">
        <f t="shared" si="152"/>
        <v/>
      </c>
      <c r="L105" s="52" t="str">
        <f t="shared" si="153"/>
        <v/>
      </c>
      <c r="M105" s="52" t="str">
        <f t="shared" si="154"/>
        <v/>
      </c>
      <c r="N105" s="52" t="str">
        <f t="shared" si="155"/>
        <v/>
      </c>
      <c r="O105" s="52" t="str">
        <f t="shared" si="156"/>
        <v/>
      </c>
      <c r="P105" s="49" t="str">
        <f t="shared" si="157"/>
        <v/>
      </c>
      <c r="Q105" s="49" t="str">
        <f t="shared" si="158"/>
        <v/>
      </c>
      <c r="R105" s="49" t="str">
        <f t="shared" si="159"/>
        <v/>
      </c>
      <c r="S105" s="49" t="str">
        <f t="shared" si="160"/>
        <v/>
      </c>
      <c r="T105" s="49" t="str">
        <f t="shared" si="161"/>
        <v/>
      </c>
      <c r="U105" s="52" t="str">
        <f t="shared" si="162"/>
        <v/>
      </c>
      <c r="V105" s="52" t="str">
        <f t="shared" si="163"/>
        <v/>
      </c>
      <c r="W105" s="55" t="str">
        <f t="shared" si="164"/>
        <v/>
      </c>
      <c r="X105" s="52" t="str">
        <f t="shared" si="165"/>
        <v/>
      </c>
      <c r="Y105" s="52" t="str">
        <f t="shared" si="166"/>
        <v/>
      </c>
      <c r="Z105" s="49" t="str">
        <f t="shared" si="167"/>
        <v/>
      </c>
      <c r="AA105" s="49" t="str">
        <f t="shared" si="168"/>
        <v/>
      </c>
      <c r="AB105" s="49" t="str">
        <f t="shared" si="121"/>
        <v/>
      </c>
      <c r="AC105" s="49" t="str">
        <f t="shared" si="169"/>
        <v/>
      </c>
      <c r="AD105" s="49" t="str">
        <f t="shared" si="170"/>
        <v/>
      </c>
      <c r="AE105" s="52" t="str">
        <f t="shared" si="171"/>
        <v/>
      </c>
      <c r="AF105" s="52" t="str">
        <f t="shared" si="172"/>
        <v/>
      </c>
      <c r="AG105" s="52" t="str">
        <f t="shared" si="126"/>
        <v/>
      </c>
      <c r="AH105" s="52" t="str">
        <f t="shared" si="127"/>
        <v/>
      </c>
      <c r="AI105" s="52" t="str">
        <f t="shared" si="128"/>
        <v/>
      </c>
      <c r="AJ105" s="52" t="str">
        <f t="shared" si="145"/>
        <v/>
      </c>
      <c r="AK105" s="68" t="str">
        <f t="shared" si="173"/>
        <v/>
      </c>
      <c r="AL105" s="68" t="str">
        <f t="shared" si="174"/>
        <v/>
      </c>
      <c r="AM105" s="68"/>
      <c r="AN105" s="68" t="str">
        <f t="shared" si="146"/>
        <v/>
      </c>
      <c r="AO105" s="69" t="str">
        <f t="shared" si="131"/>
        <v/>
      </c>
      <c r="AP105" s="83" t="str">
        <f t="shared" si="175"/>
        <v/>
      </c>
      <c r="AQ105" s="9" t="str">
        <f t="shared" si="176"/>
        <v/>
      </c>
      <c r="AR105" s="9" t="str">
        <f t="shared" si="177"/>
        <v/>
      </c>
      <c r="AS105" s="50" t="e">
        <f t="shared" si="178"/>
        <v>#VALUE!</v>
      </c>
      <c r="AT105" s="50" t="e">
        <f t="shared" si="179"/>
        <v>#VALUE!</v>
      </c>
      <c r="AU105" s="50" t="str">
        <f t="shared" si="180"/>
        <v>F</v>
      </c>
      <c r="AV105" s="87" t="str">
        <f t="shared" si="181"/>
        <v/>
      </c>
      <c r="AW105" s="88" t="str">
        <f t="shared" si="182"/>
        <v>F</v>
      </c>
      <c r="AX105" s="95" t="str">
        <f t="shared" si="183"/>
        <v/>
      </c>
      <c r="AY105" s="49" t="str">
        <f t="shared" si="184"/>
        <v/>
      </c>
      <c r="AZ105" s="87"/>
      <c r="BA105" s="87"/>
      <c r="BB105" s="87">
        <f t="shared" si="97"/>
        <v>0</v>
      </c>
      <c r="BC105" s="87" t="str">
        <f t="shared" si="98"/>
        <v>Pass</v>
      </c>
      <c r="BD105" s="50" t="str">
        <f t="shared" si="185"/>
        <v/>
      </c>
    </row>
    <row r="106" spans="1:56" ht="12" customHeight="1">
      <c r="A106" s="49">
        <f>IF(D$4="বিজ্ঞান",Science!A102,(IF(D$4="মানবিক",Humanities!A102,(IF(D$4="ব্যাবসায় শিক্ষা",B.Studies!AK102)))))</f>
        <v>0</v>
      </c>
      <c r="B106" s="50"/>
      <c r="C106" s="50" t="str">
        <f>IFERROR(IF(AN106="","",RANK(AN106,AN$8:AN$172,0)+COUNTIF(AN$8:AN106,AN106)-1),"")</f>
        <v/>
      </c>
      <c r="D106" s="52" t="str">
        <f t="shared" si="147"/>
        <v/>
      </c>
      <c r="E106" s="52" t="str">
        <f t="shared" si="148"/>
        <v/>
      </c>
      <c r="F106" s="52" t="str">
        <f t="shared" si="149"/>
        <v/>
      </c>
      <c r="G106" s="52" t="str">
        <f t="shared" si="143"/>
        <v/>
      </c>
      <c r="H106" s="49" t="str">
        <f t="shared" si="150"/>
        <v/>
      </c>
      <c r="I106" s="49" t="str">
        <f t="shared" si="151"/>
        <v/>
      </c>
      <c r="J106" s="49" t="str">
        <f t="shared" si="144"/>
        <v/>
      </c>
      <c r="K106" s="52" t="str">
        <f t="shared" si="152"/>
        <v/>
      </c>
      <c r="L106" s="52" t="str">
        <f t="shared" si="153"/>
        <v/>
      </c>
      <c r="M106" s="52" t="str">
        <f t="shared" si="154"/>
        <v/>
      </c>
      <c r="N106" s="52" t="str">
        <f t="shared" si="155"/>
        <v/>
      </c>
      <c r="O106" s="52" t="str">
        <f t="shared" si="156"/>
        <v/>
      </c>
      <c r="P106" s="49" t="str">
        <f t="shared" si="157"/>
        <v/>
      </c>
      <c r="Q106" s="49" t="str">
        <f t="shared" si="158"/>
        <v/>
      </c>
      <c r="R106" s="49" t="str">
        <f t="shared" si="159"/>
        <v/>
      </c>
      <c r="S106" s="49" t="str">
        <f t="shared" si="160"/>
        <v/>
      </c>
      <c r="T106" s="49" t="str">
        <f t="shared" si="161"/>
        <v/>
      </c>
      <c r="U106" s="52" t="str">
        <f t="shared" si="162"/>
        <v/>
      </c>
      <c r="V106" s="52" t="str">
        <f t="shared" si="163"/>
        <v/>
      </c>
      <c r="W106" s="52" t="str">
        <f t="shared" si="164"/>
        <v/>
      </c>
      <c r="X106" s="52" t="str">
        <f t="shared" si="165"/>
        <v/>
      </c>
      <c r="Y106" s="52" t="str">
        <f t="shared" si="166"/>
        <v/>
      </c>
      <c r="Z106" s="49" t="str">
        <f t="shared" si="167"/>
        <v/>
      </c>
      <c r="AA106" s="49" t="str">
        <f t="shared" si="168"/>
        <v/>
      </c>
      <c r="AB106" s="49" t="str">
        <f t="shared" si="121"/>
        <v/>
      </c>
      <c r="AC106" s="49" t="str">
        <f t="shared" si="169"/>
        <v/>
      </c>
      <c r="AD106" s="49" t="str">
        <f t="shared" si="170"/>
        <v/>
      </c>
      <c r="AE106" s="52" t="str">
        <f t="shared" si="171"/>
        <v/>
      </c>
      <c r="AF106" s="52" t="str">
        <f t="shared" si="172"/>
        <v/>
      </c>
      <c r="AG106" s="52" t="str">
        <f t="shared" si="126"/>
        <v/>
      </c>
      <c r="AH106" s="52" t="str">
        <f t="shared" si="127"/>
        <v/>
      </c>
      <c r="AI106" s="52" t="str">
        <f t="shared" si="128"/>
        <v/>
      </c>
      <c r="AJ106" s="52" t="str">
        <f t="shared" si="145"/>
        <v/>
      </c>
      <c r="AK106" s="68" t="str">
        <f t="shared" si="173"/>
        <v/>
      </c>
      <c r="AL106" s="68" t="str">
        <f t="shared" si="174"/>
        <v/>
      </c>
      <c r="AM106" s="68"/>
      <c r="AN106" s="68" t="str">
        <f t="shared" si="146"/>
        <v/>
      </c>
      <c r="AO106" s="69" t="str">
        <f t="shared" si="131"/>
        <v/>
      </c>
      <c r="AP106" s="83" t="str">
        <f t="shared" si="175"/>
        <v/>
      </c>
      <c r="AQ106" s="9" t="str">
        <f t="shared" si="176"/>
        <v/>
      </c>
      <c r="AR106" s="9" t="str">
        <f t="shared" si="177"/>
        <v/>
      </c>
      <c r="AS106" s="50" t="e">
        <f t="shared" si="178"/>
        <v>#VALUE!</v>
      </c>
      <c r="AT106" s="50" t="e">
        <f t="shared" si="179"/>
        <v>#VALUE!</v>
      </c>
      <c r="AU106" s="50" t="str">
        <f t="shared" si="180"/>
        <v>F</v>
      </c>
      <c r="AV106" s="87" t="str">
        <f t="shared" si="181"/>
        <v/>
      </c>
      <c r="AW106" s="88" t="str">
        <f t="shared" si="182"/>
        <v>F</v>
      </c>
      <c r="AX106" s="95" t="str">
        <f t="shared" si="183"/>
        <v/>
      </c>
      <c r="AY106" s="49" t="str">
        <f t="shared" si="184"/>
        <v/>
      </c>
      <c r="AZ106" s="87"/>
      <c r="BA106" s="87"/>
      <c r="BB106" s="87">
        <f t="shared" si="97"/>
        <v>0</v>
      </c>
      <c r="BC106" s="87" t="str">
        <f t="shared" si="98"/>
        <v>Pass</v>
      </c>
      <c r="BD106" s="50" t="str">
        <f t="shared" si="185"/>
        <v/>
      </c>
    </row>
    <row r="107" spans="1:56">
      <c r="A107" s="49">
        <f>IF(D$4="বিজ্ঞান",Science!A103,(IF(D$4="মানবিক",Humanities!A103,(IF(D$4="ব্যাবসায় শিক্ষা",B.Studies!AK103)))))</f>
        <v>0</v>
      </c>
      <c r="B107" s="50"/>
      <c r="C107" s="50" t="str">
        <f>IFERROR(IF(AN107="","",RANK(AN107,AN$8:AN$172,0)+COUNTIF(AN$8:AN107,AN107)-1),"")</f>
        <v/>
      </c>
      <c r="D107" s="52" t="str">
        <f t="shared" si="147"/>
        <v/>
      </c>
      <c r="E107" s="52" t="str">
        <f t="shared" si="148"/>
        <v/>
      </c>
      <c r="F107" s="52" t="str">
        <f t="shared" si="149"/>
        <v/>
      </c>
      <c r="G107" s="52" t="str">
        <f t="shared" si="143"/>
        <v/>
      </c>
      <c r="H107" s="49" t="str">
        <f t="shared" si="150"/>
        <v/>
      </c>
      <c r="I107" s="49" t="str">
        <f t="shared" si="151"/>
        <v/>
      </c>
      <c r="J107" s="49" t="str">
        <f t="shared" si="144"/>
        <v/>
      </c>
      <c r="K107" s="52" t="str">
        <f t="shared" si="152"/>
        <v/>
      </c>
      <c r="L107" s="52" t="str">
        <f t="shared" si="153"/>
        <v/>
      </c>
      <c r="M107" s="52" t="str">
        <f t="shared" si="154"/>
        <v/>
      </c>
      <c r="N107" s="52" t="str">
        <f t="shared" si="155"/>
        <v/>
      </c>
      <c r="O107" s="52" t="str">
        <f t="shared" si="156"/>
        <v/>
      </c>
      <c r="P107" s="49" t="str">
        <f t="shared" si="157"/>
        <v/>
      </c>
      <c r="Q107" s="49" t="str">
        <f t="shared" si="158"/>
        <v/>
      </c>
      <c r="R107" s="49" t="str">
        <f t="shared" si="159"/>
        <v/>
      </c>
      <c r="S107" s="49" t="str">
        <f t="shared" si="160"/>
        <v/>
      </c>
      <c r="T107" s="49" t="str">
        <f t="shared" si="161"/>
        <v/>
      </c>
      <c r="U107" s="52" t="str">
        <f t="shared" si="162"/>
        <v/>
      </c>
      <c r="V107" s="52" t="str">
        <f t="shared" si="163"/>
        <v/>
      </c>
      <c r="W107" s="52" t="str">
        <f t="shared" si="164"/>
        <v/>
      </c>
      <c r="X107" s="52" t="str">
        <f t="shared" si="165"/>
        <v/>
      </c>
      <c r="Y107" s="52" t="str">
        <f t="shared" si="166"/>
        <v/>
      </c>
      <c r="Z107" s="49" t="str">
        <f t="shared" si="167"/>
        <v/>
      </c>
      <c r="AA107" s="49" t="str">
        <f t="shared" si="168"/>
        <v/>
      </c>
      <c r="AB107" s="49" t="str">
        <f t="shared" ref="AB107:AB141" si="186">IFERROR(IF(D$4="বিজ্ঞান",(VLOOKUP(A107,DSc,58,FALSE)),IF(D$4="মানবিক",(VLOOKUP(A107,DHU,0,FALSE)),(VLOOKUP(A107,DBS,0,FALSE)))),"")</f>
        <v/>
      </c>
      <c r="AC107" s="49" t="str">
        <f t="shared" si="169"/>
        <v/>
      </c>
      <c r="AD107" s="49" t="str">
        <f t="shared" si="170"/>
        <v/>
      </c>
      <c r="AE107" s="52" t="str">
        <f t="shared" si="171"/>
        <v/>
      </c>
      <c r="AF107" s="52" t="str">
        <f t="shared" si="172"/>
        <v/>
      </c>
      <c r="AG107" s="52" t="str">
        <f t="shared" ref="AG107:AG141" si="187">IFERROR(IF(D$4="বিজ্ঞান",(VLOOKUP(A107,DSc,69,FALSE)),IF(D$4="মানবিক",(VLOOKUP(A107,DHU,61,FALSE)),(VLOOKUP(A107,DBS,61,FALSE)))),"")</f>
        <v/>
      </c>
      <c r="AH107" s="52" t="str">
        <f t="shared" ref="AH107:AH141" si="188">IFERROR(IF(D$4="বিজ্ঞান",(VLOOKUP(A107,DSc,70,FALSE)),IF(D$4="মানবিক",(VLOOKUP(A107,DHU,62,FALSE)),(VLOOKUP(A107,DBS,62,FALSE)))),"")</f>
        <v/>
      </c>
      <c r="AI107" s="52" t="str">
        <f t="shared" ref="AI107:AI141" si="189">IFERROR(IF(D$4="বিজ্ঞান",(VLOOKUP(A107,DSc,72,FALSE)),IF(D$4="মানবিক",(VLOOKUP(A107,DHU,64,FALSE)),(VLOOKUP(A107,DBS,64,FALSE)))),"")</f>
        <v/>
      </c>
      <c r="AJ107" s="52" t="str">
        <f t="shared" si="145"/>
        <v/>
      </c>
      <c r="AK107" s="68" t="str">
        <f t="shared" si="173"/>
        <v/>
      </c>
      <c r="AL107" s="68" t="str">
        <f t="shared" si="174"/>
        <v/>
      </c>
      <c r="AM107" s="68"/>
      <c r="AN107" s="68" t="str">
        <f t="shared" si="146"/>
        <v/>
      </c>
      <c r="AO107" s="69" t="str">
        <f t="shared" si="131"/>
        <v/>
      </c>
      <c r="AP107" s="83" t="str">
        <f t="shared" si="175"/>
        <v/>
      </c>
      <c r="AQ107" s="9" t="str">
        <f t="shared" si="176"/>
        <v/>
      </c>
      <c r="AR107" s="9" t="str">
        <f t="shared" si="177"/>
        <v/>
      </c>
      <c r="AS107" s="50" t="e">
        <f t="shared" si="178"/>
        <v>#VALUE!</v>
      </c>
      <c r="AT107" s="50" t="e">
        <f t="shared" si="179"/>
        <v>#VALUE!</v>
      </c>
      <c r="AU107" s="50" t="str">
        <f t="shared" si="180"/>
        <v>F</v>
      </c>
      <c r="AV107" s="87" t="str">
        <f t="shared" si="181"/>
        <v/>
      </c>
      <c r="AW107" s="88" t="str">
        <f t="shared" si="182"/>
        <v>F</v>
      </c>
      <c r="AX107" s="95" t="str">
        <f t="shared" si="183"/>
        <v/>
      </c>
      <c r="AY107" s="49" t="str">
        <f t="shared" si="184"/>
        <v/>
      </c>
      <c r="AZ107" s="87"/>
      <c r="BA107" s="87"/>
      <c r="BB107" s="87">
        <f t="shared" si="97"/>
        <v>0</v>
      </c>
      <c r="BC107" s="87" t="str">
        <f t="shared" si="98"/>
        <v>Pass</v>
      </c>
      <c r="BD107" s="50" t="str">
        <f t="shared" si="185"/>
        <v/>
      </c>
    </row>
    <row r="108" spans="1:56">
      <c r="A108" s="49">
        <f>IF(D$4="বিজ্ঞান",Science!A104,(IF(D$4="মানবিক",Humanities!A104,(IF(D$4="ব্যাবসায় শিক্ষা",B.Studies!AK104)))))</f>
        <v>0</v>
      </c>
      <c r="B108" s="50"/>
      <c r="C108" s="51" t="str">
        <f>IFERROR(IF(AN108="","",RANK(AN108,AN$8:AN$172,0)+COUNTIF(AN$8:AN108,AN108)-1),"")</f>
        <v/>
      </c>
      <c r="D108" s="52" t="str">
        <f t="shared" si="147"/>
        <v/>
      </c>
      <c r="E108" s="52" t="str">
        <f t="shared" si="148"/>
        <v/>
      </c>
      <c r="F108" s="52" t="str">
        <f t="shared" si="149"/>
        <v/>
      </c>
      <c r="G108" s="52" t="str">
        <f t="shared" si="143"/>
        <v/>
      </c>
      <c r="H108" s="49" t="str">
        <f t="shared" si="150"/>
        <v/>
      </c>
      <c r="I108" s="49" t="str">
        <f t="shared" si="151"/>
        <v/>
      </c>
      <c r="J108" s="49" t="str">
        <f t="shared" si="144"/>
        <v/>
      </c>
      <c r="K108" s="52" t="str">
        <f t="shared" si="152"/>
        <v/>
      </c>
      <c r="L108" s="52" t="str">
        <f t="shared" si="153"/>
        <v/>
      </c>
      <c r="M108" s="52" t="str">
        <f t="shared" si="154"/>
        <v/>
      </c>
      <c r="N108" s="52" t="str">
        <f t="shared" si="155"/>
        <v/>
      </c>
      <c r="O108" s="52" t="str">
        <f t="shared" si="156"/>
        <v/>
      </c>
      <c r="P108" s="49" t="str">
        <f t="shared" si="157"/>
        <v/>
      </c>
      <c r="Q108" s="49" t="str">
        <f t="shared" si="158"/>
        <v/>
      </c>
      <c r="R108" s="49" t="str">
        <f t="shared" si="159"/>
        <v/>
      </c>
      <c r="S108" s="49" t="str">
        <f t="shared" si="160"/>
        <v/>
      </c>
      <c r="T108" s="49" t="str">
        <f t="shared" si="161"/>
        <v/>
      </c>
      <c r="U108" s="52" t="str">
        <f t="shared" si="162"/>
        <v/>
      </c>
      <c r="V108" s="52" t="str">
        <f t="shared" si="163"/>
        <v/>
      </c>
      <c r="W108" s="52" t="str">
        <f t="shared" si="164"/>
        <v/>
      </c>
      <c r="X108" s="52" t="str">
        <f t="shared" si="165"/>
        <v/>
      </c>
      <c r="Y108" s="52" t="str">
        <f t="shared" si="166"/>
        <v/>
      </c>
      <c r="Z108" s="49" t="str">
        <f t="shared" si="167"/>
        <v/>
      </c>
      <c r="AA108" s="49" t="str">
        <f t="shared" si="168"/>
        <v/>
      </c>
      <c r="AB108" s="49" t="str">
        <f t="shared" si="186"/>
        <v/>
      </c>
      <c r="AC108" s="49" t="str">
        <f t="shared" si="169"/>
        <v/>
      </c>
      <c r="AD108" s="49" t="str">
        <f t="shared" si="170"/>
        <v/>
      </c>
      <c r="AE108" s="52" t="str">
        <f t="shared" si="171"/>
        <v/>
      </c>
      <c r="AF108" s="52" t="str">
        <f t="shared" si="172"/>
        <v/>
      </c>
      <c r="AG108" s="52" t="str">
        <f t="shared" si="187"/>
        <v/>
      </c>
      <c r="AH108" s="52" t="str">
        <f t="shared" si="188"/>
        <v/>
      </c>
      <c r="AI108" s="52" t="str">
        <f t="shared" si="189"/>
        <v/>
      </c>
      <c r="AJ108" s="52" t="str">
        <f t="shared" si="145"/>
        <v/>
      </c>
      <c r="AK108" s="68" t="str">
        <f t="shared" si="173"/>
        <v/>
      </c>
      <c r="AL108" s="68" t="str">
        <f t="shared" si="174"/>
        <v/>
      </c>
      <c r="AM108" s="68"/>
      <c r="AN108" s="68" t="str">
        <f t="shared" si="146"/>
        <v/>
      </c>
      <c r="AO108" s="69" t="str">
        <f t="shared" si="131"/>
        <v/>
      </c>
      <c r="AP108" s="83" t="str">
        <f t="shared" si="175"/>
        <v/>
      </c>
      <c r="AQ108" s="9" t="str">
        <f t="shared" si="176"/>
        <v/>
      </c>
      <c r="AR108" s="9" t="str">
        <f t="shared" si="177"/>
        <v/>
      </c>
      <c r="AS108" s="50" t="e">
        <f t="shared" si="178"/>
        <v>#VALUE!</v>
      </c>
      <c r="AT108" s="50" t="e">
        <f t="shared" si="179"/>
        <v>#VALUE!</v>
      </c>
      <c r="AU108" s="50" t="str">
        <f t="shared" si="180"/>
        <v>F</v>
      </c>
      <c r="AV108" s="87" t="str">
        <f t="shared" si="181"/>
        <v/>
      </c>
      <c r="AW108" s="88" t="str">
        <f t="shared" si="182"/>
        <v>F</v>
      </c>
      <c r="AX108" s="95" t="str">
        <f t="shared" si="183"/>
        <v/>
      </c>
      <c r="AY108" s="49" t="str">
        <f t="shared" si="184"/>
        <v/>
      </c>
      <c r="AZ108" s="87"/>
      <c r="BA108" s="87"/>
      <c r="BB108" s="87">
        <f t="shared" si="97"/>
        <v>0</v>
      </c>
      <c r="BC108" s="87" t="str">
        <f t="shared" si="98"/>
        <v>Pass</v>
      </c>
      <c r="BD108" s="50" t="str">
        <f t="shared" si="185"/>
        <v/>
      </c>
    </row>
    <row r="109" spans="1:56">
      <c r="A109" s="49">
        <f>IF(D$4="বিজ্ঞান",Science!A105,(IF(D$4="মানবিক",Humanities!A105,(IF(D$4="ব্যাবসায় শিক্ষা",B.Studies!AK105)))))</f>
        <v>0</v>
      </c>
      <c r="B109" s="50"/>
      <c r="C109" s="51" t="str">
        <f>IFERROR(IF(AN109="","",RANK(AN109,AN$8:AN$172,0)+COUNTIF(AN$8:AN109,AN109)-1),"")</f>
        <v/>
      </c>
      <c r="D109" s="52" t="str">
        <f t="shared" si="147"/>
        <v/>
      </c>
      <c r="E109" s="52" t="str">
        <f t="shared" si="148"/>
        <v/>
      </c>
      <c r="F109" s="52" t="str">
        <f t="shared" si="149"/>
        <v/>
      </c>
      <c r="G109" s="52" t="str">
        <f t="shared" si="143"/>
        <v/>
      </c>
      <c r="H109" s="49" t="str">
        <f t="shared" si="150"/>
        <v/>
      </c>
      <c r="I109" s="49" t="str">
        <f t="shared" si="151"/>
        <v/>
      </c>
      <c r="J109" s="49" t="str">
        <f t="shared" si="144"/>
        <v/>
      </c>
      <c r="K109" s="52" t="str">
        <f t="shared" si="152"/>
        <v/>
      </c>
      <c r="L109" s="52" t="str">
        <f t="shared" si="153"/>
        <v/>
      </c>
      <c r="M109" s="52" t="str">
        <f t="shared" si="154"/>
        <v/>
      </c>
      <c r="N109" s="52" t="str">
        <f t="shared" si="155"/>
        <v/>
      </c>
      <c r="O109" s="52" t="str">
        <f t="shared" si="156"/>
        <v/>
      </c>
      <c r="P109" s="49" t="str">
        <f t="shared" si="157"/>
        <v/>
      </c>
      <c r="Q109" s="49" t="str">
        <f t="shared" si="158"/>
        <v/>
      </c>
      <c r="R109" s="49" t="str">
        <f t="shared" si="159"/>
        <v/>
      </c>
      <c r="S109" s="49" t="str">
        <f t="shared" si="160"/>
        <v/>
      </c>
      <c r="T109" s="49" t="str">
        <f t="shared" si="161"/>
        <v/>
      </c>
      <c r="U109" s="52" t="str">
        <f t="shared" si="162"/>
        <v/>
      </c>
      <c r="V109" s="52" t="str">
        <f t="shared" si="163"/>
        <v/>
      </c>
      <c r="W109" s="52" t="str">
        <f t="shared" si="164"/>
        <v/>
      </c>
      <c r="X109" s="52" t="str">
        <f t="shared" si="165"/>
        <v/>
      </c>
      <c r="Y109" s="52" t="str">
        <f t="shared" si="166"/>
        <v/>
      </c>
      <c r="Z109" s="49" t="str">
        <f t="shared" si="167"/>
        <v/>
      </c>
      <c r="AA109" s="49" t="str">
        <f t="shared" si="168"/>
        <v/>
      </c>
      <c r="AB109" s="49" t="str">
        <f t="shared" si="186"/>
        <v/>
      </c>
      <c r="AC109" s="49" t="str">
        <f t="shared" si="169"/>
        <v/>
      </c>
      <c r="AD109" s="49" t="str">
        <f t="shared" si="170"/>
        <v/>
      </c>
      <c r="AE109" s="52" t="str">
        <f t="shared" si="171"/>
        <v/>
      </c>
      <c r="AF109" s="52" t="str">
        <f t="shared" si="172"/>
        <v/>
      </c>
      <c r="AG109" s="52" t="str">
        <f t="shared" si="187"/>
        <v/>
      </c>
      <c r="AH109" s="52" t="str">
        <f t="shared" si="188"/>
        <v/>
      </c>
      <c r="AI109" s="52" t="str">
        <f t="shared" si="189"/>
        <v/>
      </c>
      <c r="AJ109" s="52" t="str">
        <f t="shared" si="145"/>
        <v/>
      </c>
      <c r="AK109" s="68" t="str">
        <f t="shared" si="173"/>
        <v/>
      </c>
      <c r="AL109" s="68" t="str">
        <f t="shared" si="174"/>
        <v/>
      </c>
      <c r="AM109" s="68"/>
      <c r="AN109" s="68" t="str">
        <f t="shared" si="146"/>
        <v/>
      </c>
      <c r="AO109" s="69" t="str">
        <f t="shared" si="131"/>
        <v/>
      </c>
      <c r="AP109" s="83" t="str">
        <f t="shared" si="175"/>
        <v/>
      </c>
      <c r="AQ109" s="9" t="str">
        <f t="shared" si="176"/>
        <v/>
      </c>
      <c r="AR109" s="9" t="str">
        <f t="shared" si="177"/>
        <v/>
      </c>
      <c r="AS109" s="50" t="e">
        <f t="shared" si="178"/>
        <v>#VALUE!</v>
      </c>
      <c r="AT109" s="50" t="e">
        <f t="shared" si="179"/>
        <v>#VALUE!</v>
      </c>
      <c r="AU109" s="50" t="str">
        <f t="shared" si="180"/>
        <v>F</v>
      </c>
      <c r="AV109" s="87" t="str">
        <f t="shared" si="181"/>
        <v/>
      </c>
      <c r="AW109" s="88" t="str">
        <f t="shared" si="182"/>
        <v>F</v>
      </c>
      <c r="AX109" s="95" t="str">
        <f t="shared" si="183"/>
        <v/>
      </c>
      <c r="AY109" s="49" t="str">
        <f t="shared" si="184"/>
        <v/>
      </c>
      <c r="AZ109" s="87"/>
      <c r="BA109" s="87"/>
      <c r="BB109" s="87">
        <f t="shared" si="97"/>
        <v>0</v>
      </c>
      <c r="BC109" s="87" t="str">
        <f t="shared" si="98"/>
        <v>Pass</v>
      </c>
      <c r="BD109" s="50" t="str">
        <f t="shared" si="185"/>
        <v/>
      </c>
    </row>
    <row r="110" spans="1:56">
      <c r="A110" s="49">
        <f>IF(D$4="বিজ্ঞান",Science!A106,(IF(D$4="মানবিক",Humanities!A106,(IF(D$4="ব্যাবসায় শিক্ষা",B.Studies!AK106)))))</f>
        <v>0</v>
      </c>
      <c r="B110" s="50"/>
      <c r="C110" s="51" t="str">
        <f>IFERROR(IF(AN110="","",RANK(AN110,AN$8:AN$172,0)+COUNTIF(AN$8:AN110,AN110)-1),"")</f>
        <v/>
      </c>
      <c r="D110" s="52" t="str">
        <f t="shared" si="147"/>
        <v/>
      </c>
      <c r="E110" s="52" t="str">
        <f t="shared" si="148"/>
        <v/>
      </c>
      <c r="F110" s="52" t="str">
        <f t="shared" si="149"/>
        <v/>
      </c>
      <c r="G110" s="52" t="str">
        <f t="shared" si="143"/>
        <v/>
      </c>
      <c r="H110" s="49" t="str">
        <f t="shared" si="150"/>
        <v/>
      </c>
      <c r="I110" s="49" t="str">
        <f t="shared" si="151"/>
        <v/>
      </c>
      <c r="J110" s="49" t="str">
        <f t="shared" si="144"/>
        <v/>
      </c>
      <c r="K110" s="52" t="str">
        <f t="shared" si="152"/>
        <v/>
      </c>
      <c r="L110" s="52" t="str">
        <f t="shared" si="153"/>
        <v/>
      </c>
      <c r="M110" s="52" t="str">
        <f t="shared" si="154"/>
        <v/>
      </c>
      <c r="N110" s="52" t="str">
        <f t="shared" si="155"/>
        <v/>
      </c>
      <c r="O110" s="52" t="str">
        <f t="shared" si="156"/>
        <v/>
      </c>
      <c r="P110" s="49" t="str">
        <f t="shared" si="157"/>
        <v/>
      </c>
      <c r="Q110" s="49" t="str">
        <f t="shared" si="158"/>
        <v/>
      </c>
      <c r="R110" s="49" t="str">
        <f t="shared" si="159"/>
        <v/>
      </c>
      <c r="S110" s="49" t="str">
        <f t="shared" si="160"/>
        <v/>
      </c>
      <c r="T110" s="49" t="str">
        <f t="shared" si="161"/>
        <v/>
      </c>
      <c r="U110" s="52" t="str">
        <f t="shared" si="162"/>
        <v/>
      </c>
      <c r="V110" s="52" t="str">
        <f t="shared" si="163"/>
        <v/>
      </c>
      <c r="W110" s="52" t="str">
        <f t="shared" si="164"/>
        <v/>
      </c>
      <c r="X110" s="52" t="str">
        <f t="shared" si="165"/>
        <v/>
      </c>
      <c r="Y110" s="52" t="str">
        <f t="shared" si="166"/>
        <v/>
      </c>
      <c r="Z110" s="49" t="str">
        <f t="shared" si="167"/>
        <v/>
      </c>
      <c r="AA110" s="49" t="str">
        <f t="shared" si="168"/>
        <v/>
      </c>
      <c r="AB110" s="49" t="str">
        <f t="shared" si="186"/>
        <v/>
      </c>
      <c r="AC110" s="49" t="str">
        <f t="shared" si="169"/>
        <v/>
      </c>
      <c r="AD110" s="49" t="str">
        <f t="shared" si="170"/>
        <v/>
      </c>
      <c r="AE110" s="52" t="str">
        <f t="shared" si="171"/>
        <v/>
      </c>
      <c r="AF110" s="52" t="str">
        <f t="shared" si="172"/>
        <v/>
      </c>
      <c r="AG110" s="52" t="str">
        <f t="shared" si="187"/>
        <v/>
      </c>
      <c r="AH110" s="52" t="str">
        <f t="shared" si="188"/>
        <v/>
      </c>
      <c r="AI110" s="52" t="str">
        <f t="shared" si="189"/>
        <v/>
      </c>
      <c r="AJ110" s="52" t="str">
        <f t="shared" si="145"/>
        <v/>
      </c>
      <c r="AK110" s="68" t="str">
        <f t="shared" si="173"/>
        <v/>
      </c>
      <c r="AL110" s="68" t="str">
        <f t="shared" si="174"/>
        <v/>
      </c>
      <c r="AM110" s="68"/>
      <c r="AN110" s="68" t="str">
        <f t="shared" si="146"/>
        <v/>
      </c>
      <c r="AO110" s="69" t="str">
        <f t="shared" si="131"/>
        <v/>
      </c>
      <c r="AP110" s="83" t="str">
        <f t="shared" si="175"/>
        <v/>
      </c>
      <c r="AQ110" s="9" t="str">
        <f t="shared" si="176"/>
        <v/>
      </c>
      <c r="AR110" s="9" t="str">
        <f t="shared" si="177"/>
        <v/>
      </c>
      <c r="AS110" s="50" t="e">
        <f t="shared" si="178"/>
        <v>#VALUE!</v>
      </c>
      <c r="AT110" s="50" t="e">
        <f t="shared" si="179"/>
        <v>#VALUE!</v>
      </c>
      <c r="AU110" s="50" t="str">
        <f t="shared" si="180"/>
        <v>F</v>
      </c>
      <c r="AV110" s="87" t="str">
        <f t="shared" si="181"/>
        <v/>
      </c>
      <c r="AW110" s="88" t="str">
        <f t="shared" si="182"/>
        <v>F</v>
      </c>
      <c r="AX110" s="95" t="str">
        <f t="shared" si="183"/>
        <v/>
      </c>
      <c r="AY110" s="49" t="str">
        <f t="shared" si="184"/>
        <v/>
      </c>
      <c r="AZ110" s="87"/>
      <c r="BA110" s="87"/>
      <c r="BB110" s="87">
        <f t="shared" si="97"/>
        <v>0</v>
      </c>
      <c r="BC110" s="87" t="str">
        <f t="shared" si="98"/>
        <v>Pass</v>
      </c>
      <c r="BD110" s="50" t="str">
        <f t="shared" si="185"/>
        <v/>
      </c>
    </row>
    <row r="111" spans="1:56">
      <c r="A111" s="49">
        <f>IF(D$4="বিজ্ঞান",Science!A107,(IF(D$4="মানবিক",Humanities!A107,(IF(D$4="ব্যাবসায় শিক্ষা",B.Studies!AK107)))))</f>
        <v>0</v>
      </c>
      <c r="B111" s="50"/>
      <c r="C111" s="51" t="str">
        <f>IFERROR(IF(AN111="","",RANK(AN111,AN$8:AN$172,0)+COUNTIF(AN$8:AN111,AN111)-1),"")</f>
        <v/>
      </c>
      <c r="D111" s="52" t="str">
        <f t="shared" si="147"/>
        <v/>
      </c>
      <c r="E111" s="52" t="str">
        <f t="shared" si="148"/>
        <v/>
      </c>
      <c r="F111" s="52" t="str">
        <f t="shared" si="149"/>
        <v/>
      </c>
      <c r="G111" s="52" t="str">
        <f t="shared" si="143"/>
        <v/>
      </c>
      <c r="H111" s="49" t="str">
        <f t="shared" si="150"/>
        <v/>
      </c>
      <c r="I111" s="49" t="str">
        <f t="shared" si="151"/>
        <v/>
      </c>
      <c r="J111" s="49" t="str">
        <f t="shared" si="144"/>
        <v/>
      </c>
      <c r="K111" s="52" t="str">
        <f t="shared" si="152"/>
        <v/>
      </c>
      <c r="L111" s="52" t="str">
        <f t="shared" si="153"/>
        <v/>
      </c>
      <c r="M111" s="52" t="str">
        <f t="shared" si="154"/>
        <v/>
      </c>
      <c r="N111" s="52" t="str">
        <f t="shared" si="155"/>
        <v/>
      </c>
      <c r="O111" s="52" t="str">
        <f t="shared" si="156"/>
        <v/>
      </c>
      <c r="P111" s="49" t="str">
        <f t="shared" si="157"/>
        <v/>
      </c>
      <c r="Q111" s="49" t="str">
        <f t="shared" si="158"/>
        <v/>
      </c>
      <c r="R111" s="49" t="str">
        <f t="shared" si="159"/>
        <v/>
      </c>
      <c r="S111" s="49" t="str">
        <f t="shared" si="160"/>
        <v/>
      </c>
      <c r="T111" s="49" t="str">
        <f t="shared" si="161"/>
        <v/>
      </c>
      <c r="U111" s="52" t="str">
        <f t="shared" si="162"/>
        <v/>
      </c>
      <c r="V111" s="52" t="str">
        <f t="shared" si="163"/>
        <v/>
      </c>
      <c r="W111" s="52" t="str">
        <f t="shared" si="164"/>
        <v/>
      </c>
      <c r="X111" s="52" t="str">
        <f t="shared" si="165"/>
        <v/>
      </c>
      <c r="Y111" s="52" t="str">
        <f t="shared" si="166"/>
        <v/>
      </c>
      <c r="Z111" s="49" t="str">
        <f t="shared" si="167"/>
        <v/>
      </c>
      <c r="AA111" s="49" t="str">
        <f t="shared" si="168"/>
        <v/>
      </c>
      <c r="AB111" s="49" t="str">
        <f t="shared" si="186"/>
        <v/>
      </c>
      <c r="AC111" s="49" t="str">
        <f t="shared" si="169"/>
        <v/>
      </c>
      <c r="AD111" s="49" t="str">
        <f t="shared" si="170"/>
        <v/>
      </c>
      <c r="AE111" s="52" t="str">
        <f t="shared" si="171"/>
        <v/>
      </c>
      <c r="AF111" s="52" t="str">
        <f t="shared" si="172"/>
        <v/>
      </c>
      <c r="AG111" s="52" t="str">
        <f t="shared" si="187"/>
        <v/>
      </c>
      <c r="AH111" s="52" t="str">
        <f t="shared" si="188"/>
        <v/>
      </c>
      <c r="AI111" s="52" t="str">
        <f t="shared" si="189"/>
        <v/>
      </c>
      <c r="AJ111" s="52" t="str">
        <f t="shared" si="145"/>
        <v/>
      </c>
      <c r="AK111" s="68" t="str">
        <f t="shared" si="173"/>
        <v/>
      </c>
      <c r="AL111" s="68" t="str">
        <f t="shared" si="174"/>
        <v/>
      </c>
      <c r="AM111" s="68"/>
      <c r="AN111" s="68" t="str">
        <f t="shared" si="146"/>
        <v/>
      </c>
      <c r="AO111" s="69" t="str">
        <f t="shared" si="131"/>
        <v/>
      </c>
      <c r="AP111" s="83" t="str">
        <f t="shared" si="175"/>
        <v/>
      </c>
      <c r="AQ111" s="9" t="str">
        <f t="shared" si="176"/>
        <v/>
      </c>
      <c r="AR111" s="9" t="str">
        <f t="shared" si="177"/>
        <v/>
      </c>
      <c r="AS111" s="50" t="e">
        <f t="shared" si="178"/>
        <v>#VALUE!</v>
      </c>
      <c r="AT111" s="50" t="e">
        <f t="shared" si="179"/>
        <v>#VALUE!</v>
      </c>
      <c r="AU111" s="50" t="str">
        <f t="shared" si="180"/>
        <v>F</v>
      </c>
      <c r="AV111" s="87" t="str">
        <f t="shared" si="181"/>
        <v/>
      </c>
      <c r="AW111" s="88" t="str">
        <f t="shared" si="182"/>
        <v>F</v>
      </c>
      <c r="AX111" s="95" t="str">
        <f t="shared" si="183"/>
        <v/>
      </c>
      <c r="AY111" s="49" t="str">
        <f t="shared" si="184"/>
        <v/>
      </c>
      <c r="AZ111" s="87"/>
      <c r="BA111" s="87"/>
      <c r="BB111" s="87">
        <f t="shared" si="97"/>
        <v>0</v>
      </c>
      <c r="BC111" s="87" t="str">
        <f t="shared" si="98"/>
        <v>Pass</v>
      </c>
      <c r="BD111" s="50" t="str">
        <f t="shared" si="185"/>
        <v/>
      </c>
    </row>
    <row r="112" spans="1:56">
      <c r="A112" s="49">
        <f>IF(D$4="বিজ্ঞান",Science!A108,(IF(D$4="মানবিক",Humanities!A108,(IF(D$4="ব্যাবসায় শিক্ষা",B.Studies!AK108)))))</f>
        <v>0</v>
      </c>
      <c r="B112" s="50"/>
      <c r="C112" s="51" t="str">
        <f>IFERROR(IF(AN112="","",RANK(AN112,AN$8:AN$172,0)+COUNTIF(AN$8:AN112,AN112)-1),"")</f>
        <v/>
      </c>
      <c r="D112" s="52" t="str">
        <f t="shared" si="147"/>
        <v/>
      </c>
      <c r="E112" s="52" t="str">
        <f t="shared" si="148"/>
        <v/>
      </c>
      <c r="F112" s="52" t="str">
        <f t="shared" si="149"/>
        <v/>
      </c>
      <c r="G112" s="52" t="str">
        <f t="shared" si="143"/>
        <v/>
      </c>
      <c r="H112" s="49" t="str">
        <f t="shared" si="150"/>
        <v/>
      </c>
      <c r="I112" s="49" t="str">
        <f t="shared" si="151"/>
        <v/>
      </c>
      <c r="J112" s="49" t="str">
        <f t="shared" si="144"/>
        <v/>
      </c>
      <c r="K112" s="52" t="str">
        <f t="shared" si="152"/>
        <v/>
      </c>
      <c r="L112" s="52" t="str">
        <f t="shared" si="153"/>
        <v/>
      </c>
      <c r="M112" s="52" t="str">
        <f t="shared" si="154"/>
        <v/>
      </c>
      <c r="N112" s="52" t="str">
        <f t="shared" si="155"/>
        <v/>
      </c>
      <c r="O112" s="52" t="str">
        <f t="shared" si="156"/>
        <v/>
      </c>
      <c r="P112" s="49" t="str">
        <f t="shared" si="157"/>
        <v/>
      </c>
      <c r="Q112" s="49" t="str">
        <f t="shared" si="158"/>
        <v/>
      </c>
      <c r="R112" s="49" t="str">
        <f t="shared" si="159"/>
        <v/>
      </c>
      <c r="S112" s="49" t="str">
        <f t="shared" si="160"/>
        <v/>
      </c>
      <c r="T112" s="49" t="str">
        <f t="shared" si="161"/>
        <v/>
      </c>
      <c r="U112" s="52" t="str">
        <f t="shared" si="162"/>
        <v/>
      </c>
      <c r="V112" s="52" t="str">
        <f t="shared" si="163"/>
        <v/>
      </c>
      <c r="W112" s="52" t="str">
        <f t="shared" si="164"/>
        <v/>
      </c>
      <c r="X112" s="52" t="str">
        <f t="shared" si="165"/>
        <v/>
      </c>
      <c r="Y112" s="52" t="str">
        <f t="shared" si="166"/>
        <v/>
      </c>
      <c r="Z112" s="49" t="str">
        <f t="shared" si="167"/>
        <v/>
      </c>
      <c r="AA112" s="49" t="str">
        <f t="shared" si="168"/>
        <v/>
      </c>
      <c r="AB112" s="49" t="str">
        <f t="shared" si="186"/>
        <v/>
      </c>
      <c r="AC112" s="49" t="str">
        <f t="shared" si="169"/>
        <v/>
      </c>
      <c r="AD112" s="49" t="str">
        <f t="shared" si="170"/>
        <v/>
      </c>
      <c r="AE112" s="52" t="str">
        <f t="shared" si="171"/>
        <v/>
      </c>
      <c r="AF112" s="52" t="str">
        <f t="shared" si="172"/>
        <v/>
      </c>
      <c r="AG112" s="52" t="str">
        <f t="shared" si="187"/>
        <v/>
      </c>
      <c r="AH112" s="52" t="str">
        <f t="shared" si="188"/>
        <v/>
      </c>
      <c r="AI112" s="52" t="str">
        <f t="shared" si="189"/>
        <v/>
      </c>
      <c r="AJ112" s="52" t="str">
        <f t="shared" si="145"/>
        <v/>
      </c>
      <c r="AK112" s="68" t="str">
        <f t="shared" si="173"/>
        <v/>
      </c>
      <c r="AL112" s="68" t="str">
        <f t="shared" si="174"/>
        <v/>
      </c>
      <c r="AM112" s="68"/>
      <c r="AN112" s="68" t="str">
        <f t="shared" si="146"/>
        <v/>
      </c>
      <c r="AO112" s="69" t="str">
        <f t="shared" si="131"/>
        <v/>
      </c>
      <c r="AP112" s="83" t="str">
        <f t="shared" si="175"/>
        <v/>
      </c>
      <c r="AQ112" s="9" t="str">
        <f t="shared" si="176"/>
        <v/>
      </c>
      <c r="AR112" s="9" t="str">
        <f t="shared" si="177"/>
        <v/>
      </c>
      <c r="AS112" s="50" t="e">
        <f t="shared" si="178"/>
        <v>#VALUE!</v>
      </c>
      <c r="AT112" s="50" t="e">
        <f t="shared" si="179"/>
        <v>#VALUE!</v>
      </c>
      <c r="AU112" s="50" t="str">
        <f t="shared" si="180"/>
        <v>F</v>
      </c>
      <c r="AV112" s="87" t="str">
        <f t="shared" si="181"/>
        <v/>
      </c>
      <c r="AW112" s="88" t="str">
        <f t="shared" si="182"/>
        <v>F</v>
      </c>
      <c r="AX112" s="95" t="str">
        <f t="shared" si="183"/>
        <v/>
      </c>
      <c r="AY112" s="49" t="str">
        <f t="shared" si="184"/>
        <v/>
      </c>
      <c r="AZ112" s="87"/>
      <c r="BA112" s="87"/>
      <c r="BB112" s="87">
        <f t="shared" si="97"/>
        <v>0</v>
      </c>
      <c r="BC112" s="87" t="str">
        <f t="shared" si="98"/>
        <v>Pass</v>
      </c>
      <c r="BD112" s="50" t="str">
        <f t="shared" si="185"/>
        <v/>
      </c>
    </row>
    <row r="113" spans="1:56">
      <c r="A113" s="49">
        <f>IF(D$4="বিজ্ঞান",Science!A109,(IF(D$4="মানবিক",Humanities!A109,(IF(D$4="ব্যাবসায় শিক্ষা",B.Studies!AK109)))))</f>
        <v>0</v>
      </c>
      <c r="B113" s="50"/>
      <c r="C113" s="51" t="str">
        <f>IFERROR(IF(AN113="","",RANK(AN113,AN$8:AN$172,0)+COUNTIF(AN$8:AN113,AN113)-1),"")</f>
        <v/>
      </c>
      <c r="D113" s="52" t="str">
        <f t="shared" si="147"/>
        <v/>
      </c>
      <c r="E113" s="52" t="str">
        <f t="shared" si="148"/>
        <v/>
      </c>
      <c r="F113" s="52" t="str">
        <f t="shared" si="149"/>
        <v/>
      </c>
      <c r="G113" s="52" t="str">
        <f t="shared" si="143"/>
        <v/>
      </c>
      <c r="H113" s="49" t="str">
        <f t="shared" si="150"/>
        <v/>
      </c>
      <c r="I113" s="49" t="str">
        <f t="shared" si="151"/>
        <v/>
      </c>
      <c r="J113" s="49" t="str">
        <f t="shared" si="144"/>
        <v/>
      </c>
      <c r="K113" s="52" t="str">
        <f t="shared" si="152"/>
        <v/>
      </c>
      <c r="L113" s="52" t="str">
        <f t="shared" si="153"/>
        <v/>
      </c>
      <c r="M113" s="52" t="str">
        <f t="shared" si="154"/>
        <v/>
      </c>
      <c r="N113" s="52" t="str">
        <f t="shared" si="155"/>
        <v/>
      </c>
      <c r="O113" s="52" t="str">
        <f t="shared" si="156"/>
        <v/>
      </c>
      <c r="P113" s="49" t="str">
        <f t="shared" si="157"/>
        <v/>
      </c>
      <c r="Q113" s="49" t="str">
        <f t="shared" si="158"/>
        <v/>
      </c>
      <c r="R113" s="49" t="str">
        <f t="shared" si="159"/>
        <v/>
      </c>
      <c r="S113" s="49" t="str">
        <f t="shared" si="160"/>
        <v/>
      </c>
      <c r="T113" s="49" t="str">
        <f t="shared" si="161"/>
        <v/>
      </c>
      <c r="U113" s="52" t="str">
        <f t="shared" si="162"/>
        <v/>
      </c>
      <c r="V113" s="52" t="str">
        <f t="shared" si="163"/>
        <v/>
      </c>
      <c r="W113" s="52" t="str">
        <f t="shared" si="164"/>
        <v/>
      </c>
      <c r="X113" s="52" t="str">
        <f t="shared" si="165"/>
        <v/>
      </c>
      <c r="Y113" s="52" t="str">
        <f t="shared" si="166"/>
        <v/>
      </c>
      <c r="Z113" s="49" t="str">
        <f t="shared" si="167"/>
        <v/>
      </c>
      <c r="AA113" s="49" t="str">
        <f t="shared" si="168"/>
        <v/>
      </c>
      <c r="AB113" s="49" t="str">
        <f t="shared" si="186"/>
        <v/>
      </c>
      <c r="AC113" s="49" t="str">
        <f t="shared" si="169"/>
        <v/>
      </c>
      <c r="AD113" s="49" t="str">
        <f t="shared" si="170"/>
        <v/>
      </c>
      <c r="AE113" s="52" t="str">
        <f t="shared" si="171"/>
        <v/>
      </c>
      <c r="AF113" s="52" t="str">
        <f t="shared" si="172"/>
        <v/>
      </c>
      <c r="AG113" s="52" t="str">
        <f t="shared" si="187"/>
        <v/>
      </c>
      <c r="AH113" s="52" t="str">
        <f t="shared" si="188"/>
        <v/>
      </c>
      <c r="AI113" s="52" t="str">
        <f t="shared" si="189"/>
        <v/>
      </c>
      <c r="AJ113" s="52" t="str">
        <f t="shared" si="145"/>
        <v/>
      </c>
      <c r="AK113" s="68" t="str">
        <f t="shared" si="173"/>
        <v/>
      </c>
      <c r="AL113" s="68" t="str">
        <f t="shared" si="174"/>
        <v/>
      </c>
      <c r="AM113" s="68"/>
      <c r="AN113" s="68" t="str">
        <f t="shared" si="146"/>
        <v/>
      </c>
      <c r="AO113" s="69" t="str">
        <f t="shared" si="131"/>
        <v/>
      </c>
      <c r="AP113" s="83" t="str">
        <f t="shared" si="175"/>
        <v/>
      </c>
      <c r="AQ113" s="9" t="str">
        <f t="shared" si="176"/>
        <v/>
      </c>
      <c r="AR113" s="9" t="str">
        <f t="shared" si="177"/>
        <v/>
      </c>
      <c r="AS113" s="50" t="e">
        <f t="shared" si="178"/>
        <v>#VALUE!</v>
      </c>
      <c r="AT113" s="50" t="e">
        <f t="shared" si="179"/>
        <v>#VALUE!</v>
      </c>
      <c r="AU113" s="50" t="str">
        <f t="shared" si="180"/>
        <v>F</v>
      </c>
      <c r="AV113" s="87" t="str">
        <f t="shared" si="181"/>
        <v/>
      </c>
      <c r="AW113" s="88" t="str">
        <f t="shared" si="182"/>
        <v>F</v>
      </c>
      <c r="AX113" s="95" t="str">
        <f t="shared" si="183"/>
        <v/>
      </c>
      <c r="AY113" s="49" t="str">
        <f t="shared" si="184"/>
        <v/>
      </c>
      <c r="AZ113" s="87"/>
      <c r="BA113" s="87"/>
      <c r="BB113" s="87">
        <f t="shared" si="97"/>
        <v>0</v>
      </c>
      <c r="BC113" s="87" t="str">
        <f t="shared" si="98"/>
        <v>Pass</v>
      </c>
      <c r="BD113" s="50" t="str">
        <f t="shared" si="185"/>
        <v/>
      </c>
    </row>
    <row r="114" spans="1:56">
      <c r="A114" s="49">
        <f>IF(D$4="বিজ্ঞান",Science!A110,(IF(D$4="মানবিক",Humanities!A110,(IF(D$4="ব্যাবসায় শিক্ষা",B.Studies!AK110)))))</f>
        <v>0</v>
      </c>
      <c r="B114" s="50"/>
      <c r="C114" s="51" t="str">
        <f>IFERROR(IF(AN114="","",RANK(AN114,AN$8:AN$172,0)+COUNTIF(AN$8:AN114,AN114)-1),"")</f>
        <v/>
      </c>
      <c r="D114" s="52" t="str">
        <f t="shared" si="147"/>
        <v/>
      </c>
      <c r="E114" s="52" t="str">
        <f t="shared" si="148"/>
        <v/>
      </c>
      <c r="F114" s="52" t="str">
        <f t="shared" si="149"/>
        <v/>
      </c>
      <c r="G114" s="52" t="str">
        <f t="shared" si="143"/>
        <v/>
      </c>
      <c r="H114" s="49" t="str">
        <f t="shared" si="150"/>
        <v/>
      </c>
      <c r="I114" s="49" t="str">
        <f t="shared" si="151"/>
        <v/>
      </c>
      <c r="J114" s="49" t="str">
        <f t="shared" si="144"/>
        <v/>
      </c>
      <c r="K114" s="52" t="str">
        <f t="shared" si="152"/>
        <v/>
      </c>
      <c r="L114" s="52" t="str">
        <f t="shared" si="153"/>
        <v/>
      </c>
      <c r="M114" s="52" t="str">
        <f t="shared" si="154"/>
        <v/>
      </c>
      <c r="N114" s="52" t="str">
        <f t="shared" si="155"/>
        <v/>
      </c>
      <c r="O114" s="52" t="str">
        <f t="shared" si="156"/>
        <v/>
      </c>
      <c r="P114" s="49" t="str">
        <f t="shared" si="157"/>
        <v/>
      </c>
      <c r="Q114" s="49" t="str">
        <f t="shared" si="158"/>
        <v/>
      </c>
      <c r="R114" s="49" t="str">
        <f t="shared" si="159"/>
        <v/>
      </c>
      <c r="S114" s="49" t="str">
        <f t="shared" si="160"/>
        <v/>
      </c>
      <c r="T114" s="49" t="str">
        <f t="shared" si="161"/>
        <v/>
      </c>
      <c r="U114" s="52" t="str">
        <f t="shared" si="162"/>
        <v/>
      </c>
      <c r="V114" s="52" t="str">
        <f t="shared" si="163"/>
        <v/>
      </c>
      <c r="W114" s="52" t="str">
        <f t="shared" si="164"/>
        <v/>
      </c>
      <c r="X114" s="52" t="str">
        <f t="shared" si="165"/>
        <v/>
      </c>
      <c r="Y114" s="52" t="str">
        <f t="shared" si="166"/>
        <v/>
      </c>
      <c r="Z114" s="49" t="str">
        <f t="shared" si="167"/>
        <v/>
      </c>
      <c r="AA114" s="49" t="str">
        <f t="shared" si="168"/>
        <v/>
      </c>
      <c r="AB114" s="49" t="str">
        <f t="shared" si="186"/>
        <v/>
      </c>
      <c r="AC114" s="49" t="str">
        <f t="shared" si="169"/>
        <v/>
      </c>
      <c r="AD114" s="49" t="str">
        <f t="shared" si="170"/>
        <v/>
      </c>
      <c r="AE114" s="52" t="str">
        <f t="shared" si="171"/>
        <v/>
      </c>
      <c r="AF114" s="52" t="str">
        <f t="shared" si="172"/>
        <v/>
      </c>
      <c r="AG114" s="52" t="str">
        <f t="shared" si="187"/>
        <v/>
      </c>
      <c r="AH114" s="52" t="str">
        <f t="shared" si="188"/>
        <v/>
      </c>
      <c r="AI114" s="52" t="str">
        <f t="shared" si="189"/>
        <v/>
      </c>
      <c r="AJ114" s="52" t="str">
        <f t="shared" si="145"/>
        <v/>
      </c>
      <c r="AK114" s="68" t="str">
        <f t="shared" si="173"/>
        <v/>
      </c>
      <c r="AL114" s="68" t="str">
        <f t="shared" si="174"/>
        <v/>
      </c>
      <c r="AM114" s="68"/>
      <c r="AN114" s="68" t="str">
        <f t="shared" si="146"/>
        <v/>
      </c>
      <c r="AO114" s="69" t="str">
        <f t="shared" si="131"/>
        <v/>
      </c>
      <c r="AP114" s="83" t="str">
        <f t="shared" si="175"/>
        <v/>
      </c>
      <c r="AQ114" s="9" t="str">
        <f t="shared" si="176"/>
        <v/>
      </c>
      <c r="AR114" s="9" t="str">
        <f t="shared" si="177"/>
        <v/>
      </c>
      <c r="AS114" s="50" t="e">
        <f t="shared" si="178"/>
        <v>#VALUE!</v>
      </c>
      <c r="AT114" s="50" t="e">
        <f t="shared" si="179"/>
        <v>#VALUE!</v>
      </c>
      <c r="AU114" s="50" t="str">
        <f t="shared" si="180"/>
        <v>F</v>
      </c>
      <c r="AV114" s="87" t="str">
        <f t="shared" si="181"/>
        <v/>
      </c>
      <c r="AW114" s="88" t="str">
        <f t="shared" si="182"/>
        <v>F</v>
      </c>
      <c r="AX114" s="95" t="str">
        <f t="shared" si="183"/>
        <v/>
      </c>
      <c r="AY114" s="49" t="str">
        <f t="shared" si="184"/>
        <v/>
      </c>
      <c r="AZ114" s="87"/>
      <c r="BA114" s="87"/>
      <c r="BB114" s="87">
        <f t="shared" si="97"/>
        <v>0</v>
      </c>
      <c r="BC114" s="87" t="str">
        <f t="shared" si="98"/>
        <v>Pass</v>
      </c>
      <c r="BD114" s="50" t="str">
        <f t="shared" si="185"/>
        <v/>
      </c>
    </row>
    <row r="115" spans="1:56">
      <c r="A115" s="49">
        <f>IF(D$4="বিজ্ঞান",Science!A111,(IF(D$4="মানবিক",Humanities!A111,(IF(D$4="ব্যাবসায় শিক্ষা",B.Studies!AK111)))))</f>
        <v>0</v>
      </c>
      <c r="B115" s="50"/>
      <c r="C115" s="51" t="str">
        <f>IFERROR(IF(AN115="","",RANK(AN115,AN$8:AN$172,0)+COUNTIF(AN$8:AN115,AN115)-1),"")</f>
        <v/>
      </c>
      <c r="D115" s="52" t="str">
        <f t="shared" si="147"/>
        <v/>
      </c>
      <c r="E115" s="52" t="str">
        <f t="shared" si="148"/>
        <v/>
      </c>
      <c r="F115" s="52" t="str">
        <f t="shared" si="149"/>
        <v/>
      </c>
      <c r="G115" s="52" t="str">
        <f t="shared" si="143"/>
        <v/>
      </c>
      <c r="H115" s="49" t="str">
        <f t="shared" si="150"/>
        <v/>
      </c>
      <c r="I115" s="49" t="str">
        <f t="shared" si="151"/>
        <v/>
      </c>
      <c r="J115" s="49" t="str">
        <f t="shared" si="144"/>
        <v/>
      </c>
      <c r="K115" s="52" t="str">
        <f t="shared" si="152"/>
        <v/>
      </c>
      <c r="L115" s="52" t="str">
        <f t="shared" si="153"/>
        <v/>
      </c>
      <c r="M115" s="52" t="str">
        <f t="shared" si="154"/>
        <v/>
      </c>
      <c r="N115" s="52" t="str">
        <f t="shared" si="155"/>
        <v/>
      </c>
      <c r="O115" s="52" t="str">
        <f t="shared" si="156"/>
        <v/>
      </c>
      <c r="P115" s="49" t="str">
        <f t="shared" si="157"/>
        <v/>
      </c>
      <c r="Q115" s="49" t="str">
        <f t="shared" si="158"/>
        <v/>
      </c>
      <c r="R115" s="49" t="str">
        <f t="shared" si="159"/>
        <v/>
      </c>
      <c r="S115" s="49" t="str">
        <f t="shared" si="160"/>
        <v/>
      </c>
      <c r="T115" s="49" t="str">
        <f t="shared" si="161"/>
        <v/>
      </c>
      <c r="U115" s="52" t="str">
        <f t="shared" si="162"/>
        <v/>
      </c>
      <c r="V115" s="52" t="str">
        <f t="shared" si="163"/>
        <v/>
      </c>
      <c r="W115" s="52" t="str">
        <f t="shared" si="164"/>
        <v/>
      </c>
      <c r="X115" s="52" t="str">
        <f t="shared" si="165"/>
        <v/>
      </c>
      <c r="Y115" s="52" t="str">
        <f t="shared" si="166"/>
        <v/>
      </c>
      <c r="Z115" s="49" t="str">
        <f t="shared" si="167"/>
        <v/>
      </c>
      <c r="AA115" s="49" t="str">
        <f t="shared" si="168"/>
        <v/>
      </c>
      <c r="AB115" s="49" t="str">
        <f t="shared" si="186"/>
        <v/>
      </c>
      <c r="AC115" s="49" t="str">
        <f t="shared" si="169"/>
        <v/>
      </c>
      <c r="AD115" s="49" t="str">
        <f t="shared" si="170"/>
        <v/>
      </c>
      <c r="AE115" s="52" t="str">
        <f t="shared" si="171"/>
        <v/>
      </c>
      <c r="AF115" s="52" t="str">
        <f t="shared" si="172"/>
        <v/>
      </c>
      <c r="AG115" s="52" t="str">
        <f t="shared" si="187"/>
        <v/>
      </c>
      <c r="AH115" s="52" t="str">
        <f t="shared" si="188"/>
        <v/>
      </c>
      <c r="AI115" s="52" t="str">
        <f t="shared" si="189"/>
        <v/>
      </c>
      <c r="AJ115" s="52" t="str">
        <f t="shared" si="145"/>
        <v/>
      </c>
      <c r="AK115" s="68" t="str">
        <f t="shared" si="173"/>
        <v/>
      </c>
      <c r="AL115" s="68" t="str">
        <f t="shared" si="174"/>
        <v/>
      </c>
      <c r="AM115" s="68"/>
      <c r="AN115" s="68" t="str">
        <f t="shared" si="146"/>
        <v/>
      </c>
      <c r="AO115" s="69" t="str">
        <f t="shared" si="131"/>
        <v/>
      </c>
      <c r="AP115" s="83" t="str">
        <f t="shared" si="175"/>
        <v/>
      </c>
      <c r="AQ115" s="9" t="str">
        <f t="shared" si="176"/>
        <v/>
      </c>
      <c r="AR115" s="9" t="str">
        <f t="shared" si="177"/>
        <v/>
      </c>
      <c r="AS115" s="50" t="e">
        <f t="shared" si="178"/>
        <v>#VALUE!</v>
      </c>
      <c r="AT115" s="50" t="e">
        <f t="shared" si="179"/>
        <v>#VALUE!</v>
      </c>
      <c r="AU115" s="50" t="str">
        <f t="shared" si="180"/>
        <v>F</v>
      </c>
      <c r="AV115" s="87" t="str">
        <f t="shared" si="181"/>
        <v/>
      </c>
      <c r="AW115" s="88" t="str">
        <f t="shared" si="182"/>
        <v>F</v>
      </c>
      <c r="AX115" s="95" t="str">
        <f t="shared" si="183"/>
        <v/>
      </c>
      <c r="AY115" s="49" t="str">
        <f t="shared" si="184"/>
        <v/>
      </c>
      <c r="AZ115" s="87"/>
      <c r="BA115" s="87"/>
      <c r="BB115" s="87">
        <f t="shared" si="97"/>
        <v>0</v>
      </c>
      <c r="BC115" s="87" t="str">
        <f t="shared" si="98"/>
        <v>Pass</v>
      </c>
      <c r="BD115" s="50" t="str">
        <f t="shared" si="185"/>
        <v/>
      </c>
    </row>
    <row r="116" spans="1:56">
      <c r="A116" s="49">
        <f>IF(D$4="বিজ্ঞান",Science!A112,(IF(D$4="মানবিক",Humanities!A112,(IF(D$4="ব্যাবসায় শিক্ষা",B.Studies!AK112)))))</f>
        <v>0</v>
      </c>
      <c r="B116" s="50"/>
      <c r="C116" s="51" t="str">
        <f>IFERROR(IF(AN116="","",RANK(AN116,AN$8:AN$172,0)+COUNTIF(AN$8:AN116,AN116)-1),"")</f>
        <v/>
      </c>
      <c r="D116" s="52" t="str">
        <f t="shared" si="147"/>
        <v/>
      </c>
      <c r="E116" s="52" t="str">
        <f t="shared" si="148"/>
        <v/>
      </c>
      <c r="F116" s="52" t="str">
        <f t="shared" si="149"/>
        <v/>
      </c>
      <c r="G116" s="52" t="str">
        <f t="shared" si="143"/>
        <v/>
      </c>
      <c r="H116" s="49" t="str">
        <f t="shared" si="150"/>
        <v/>
      </c>
      <c r="I116" s="49" t="str">
        <f t="shared" si="151"/>
        <v/>
      </c>
      <c r="J116" s="49" t="str">
        <f t="shared" si="144"/>
        <v/>
      </c>
      <c r="K116" s="52" t="str">
        <f t="shared" si="152"/>
        <v/>
      </c>
      <c r="L116" s="52" t="str">
        <f t="shared" si="153"/>
        <v/>
      </c>
      <c r="M116" s="52" t="str">
        <f t="shared" si="154"/>
        <v/>
      </c>
      <c r="N116" s="52" t="str">
        <f t="shared" si="155"/>
        <v/>
      </c>
      <c r="O116" s="52" t="str">
        <f t="shared" si="156"/>
        <v/>
      </c>
      <c r="P116" s="49" t="str">
        <f t="shared" si="157"/>
        <v/>
      </c>
      <c r="Q116" s="49" t="str">
        <f t="shared" si="158"/>
        <v/>
      </c>
      <c r="R116" s="49" t="str">
        <f t="shared" si="159"/>
        <v/>
      </c>
      <c r="S116" s="49" t="str">
        <f t="shared" si="160"/>
        <v/>
      </c>
      <c r="T116" s="49" t="str">
        <f t="shared" si="161"/>
        <v/>
      </c>
      <c r="U116" s="52" t="str">
        <f t="shared" si="162"/>
        <v/>
      </c>
      <c r="V116" s="52" t="str">
        <f t="shared" si="163"/>
        <v/>
      </c>
      <c r="W116" s="52" t="str">
        <f t="shared" si="164"/>
        <v/>
      </c>
      <c r="X116" s="52" t="str">
        <f t="shared" si="165"/>
        <v/>
      </c>
      <c r="Y116" s="52" t="str">
        <f t="shared" si="166"/>
        <v/>
      </c>
      <c r="Z116" s="49" t="str">
        <f t="shared" si="167"/>
        <v/>
      </c>
      <c r="AA116" s="49" t="str">
        <f t="shared" si="168"/>
        <v/>
      </c>
      <c r="AB116" s="49" t="str">
        <f t="shared" si="186"/>
        <v/>
      </c>
      <c r="AC116" s="49" t="str">
        <f t="shared" si="169"/>
        <v/>
      </c>
      <c r="AD116" s="49" t="str">
        <f t="shared" si="170"/>
        <v/>
      </c>
      <c r="AE116" s="52" t="str">
        <f t="shared" si="171"/>
        <v/>
      </c>
      <c r="AF116" s="52" t="str">
        <f t="shared" si="172"/>
        <v/>
      </c>
      <c r="AG116" s="52" t="str">
        <f t="shared" si="187"/>
        <v/>
      </c>
      <c r="AH116" s="52" t="str">
        <f t="shared" si="188"/>
        <v/>
      </c>
      <c r="AI116" s="52" t="str">
        <f t="shared" si="189"/>
        <v/>
      </c>
      <c r="AJ116" s="52" t="str">
        <f t="shared" si="145"/>
        <v/>
      </c>
      <c r="AK116" s="68" t="str">
        <f t="shared" si="173"/>
        <v/>
      </c>
      <c r="AL116" s="68" t="str">
        <f t="shared" si="174"/>
        <v/>
      </c>
      <c r="AM116" s="68"/>
      <c r="AN116" s="68" t="str">
        <f t="shared" si="146"/>
        <v/>
      </c>
      <c r="AO116" s="69" t="str">
        <f t="shared" si="131"/>
        <v/>
      </c>
      <c r="AP116" s="83" t="str">
        <f t="shared" si="175"/>
        <v/>
      </c>
      <c r="AQ116" s="9" t="str">
        <f t="shared" si="176"/>
        <v/>
      </c>
      <c r="AR116" s="9" t="str">
        <f t="shared" si="177"/>
        <v/>
      </c>
      <c r="AS116" s="50" t="e">
        <f t="shared" si="178"/>
        <v>#VALUE!</v>
      </c>
      <c r="AT116" s="50" t="e">
        <f t="shared" si="179"/>
        <v>#VALUE!</v>
      </c>
      <c r="AU116" s="50" t="str">
        <f t="shared" si="180"/>
        <v>F</v>
      </c>
      <c r="AV116" s="87" t="str">
        <f t="shared" si="181"/>
        <v/>
      </c>
      <c r="AW116" s="88" t="str">
        <f t="shared" si="182"/>
        <v>F</v>
      </c>
      <c r="AX116" s="95" t="str">
        <f t="shared" si="183"/>
        <v/>
      </c>
      <c r="AY116" s="49" t="str">
        <f t="shared" si="184"/>
        <v/>
      </c>
      <c r="AZ116" s="87"/>
      <c r="BA116" s="87"/>
      <c r="BB116" s="87">
        <f t="shared" si="97"/>
        <v>0</v>
      </c>
      <c r="BC116" s="87" t="str">
        <f t="shared" si="98"/>
        <v>Pass</v>
      </c>
      <c r="BD116" s="50" t="str">
        <f t="shared" si="185"/>
        <v/>
      </c>
    </row>
    <row r="117" spans="1:56">
      <c r="A117" s="49">
        <f>IF(D$4="বিজ্ঞান",Science!A113,(IF(D$4="মানবিক",Humanities!A113,(IF(D$4="ব্যাবসায় শিক্ষা",B.Studies!AK113)))))</f>
        <v>0</v>
      </c>
      <c r="B117" s="50"/>
      <c r="C117" s="51" t="str">
        <f>IFERROR(IF(AN117="","",RANK(AN117,AN$8:AN$172,0)+COUNTIF(AN$8:AN117,AN117)-1),"")</f>
        <v/>
      </c>
      <c r="D117" s="49" t="str">
        <f t="shared" si="147"/>
        <v/>
      </c>
      <c r="E117" s="49" t="str">
        <f t="shared" si="148"/>
        <v/>
      </c>
      <c r="F117" s="49" t="str">
        <f t="shared" si="149"/>
        <v/>
      </c>
      <c r="G117" s="49" t="str">
        <f t="shared" si="143"/>
        <v/>
      </c>
      <c r="H117" s="49" t="str">
        <f t="shared" si="150"/>
        <v/>
      </c>
      <c r="I117" s="49" t="str">
        <f t="shared" si="151"/>
        <v/>
      </c>
      <c r="J117" s="49" t="str">
        <f t="shared" si="144"/>
        <v/>
      </c>
      <c r="K117" s="49" t="str">
        <f t="shared" si="152"/>
        <v/>
      </c>
      <c r="L117" s="49" t="str">
        <f t="shared" si="153"/>
        <v/>
      </c>
      <c r="M117" s="49" t="str">
        <f t="shared" si="154"/>
        <v/>
      </c>
      <c r="N117" s="49" t="str">
        <f t="shared" si="155"/>
        <v/>
      </c>
      <c r="O117" s="49" t="str">
        <f t="shared" si="156"/>
        <v/>
      </c>
      <c r="P117" s="49" t="str">
        <f t="shared" si="157"/>
        <v/>
      </c>
      <c r="Q117" s="49" t="str">
        <f t="shared" si="158"/>
        <v/>
      </c>
      <c r="R117" s="49" t="str">
        <f t="shared" si="159"/>
        <v/>
      </c>
      <c r="S117" s="49" t="str">
        <f t="shared" si="160"/>
        <v/>
      </c>
      <c r="T117" s="49" t="str">
        <f t="shared" si="161"/>
        <v/>
      </c>
      <c r="U117" s="49" t="str">
        <f t="shared" si="162"/>
        <v/>
      </c>
      <c r="V117" s="49" t="str">
        <f t="shared" si="163"/>
        <v/>
      </c>
      <c r="W117" s="49" t="str">
        <f t="shared" si="164"/>
        <v/>
      </c>
      <c r="X117" s="49" t="str">
        <f t="shared" si="165"/>
        <v/>
      </c>
      <c r="Y117" s="49" t="str">
        <f t="shared" si="166"/>
        <v/>
      </c>
      <c r="Z117" s="49" t="str">
        <f t="shared" si="167"/>
        <v/>
      </c>
      <c r="AA117" s="49" t="str">
        <f t="shared" si="168"/>
        <v/>
      </c>
      <c r="AB117" s="49" t="str">
        <f t="shared" si="186"/>
        <v/>
      </c>
      <c r="AC117" s="49" t="str">
        <f t="shared" si="169"/>
        <v/>
      </c>
      <c r="AD117" s="49" t="str">
        <f t="shared" si="170"/>
        <v/>
      </c>
      <c r="AE117" s="49" t="str">
        <f t="shared" si="171"/>
        <v/>
      </c>
      <c r="AF117" s="49" t="str">
        <f t="shared" si="172"/>
        <v/>
      </c>
      <c r="AG117" s="49" t="str">
        <f t="shared" si="187"/>
        <v/>
      </c>
      <c r="AH117" s="49" t="str">
        <f t="shared" si="188"/>
        <v/>
      </c>
      <c r="AI117" s="49" t="str">
        <f t="shared" si="189"/>
        <v/>
      </c>
      <c r="AJ117" s="52" t="str">
        <f t="shared" si="145"/>
        <v/>
      </c>
      <c r="AK117" s="68" t="str">
        <f t="shared" si="173"/>
        <v/>
      </c>
      <c r="AL117" s="68" t="str">
        <f t="shared" si="174"/>
        <v/>
      </c>
      <c r="AM117" s="68"/>
      <c r="AN117" s="68" t="str">
        <f t="shared" si="146"/>
        <v/>
      </c>
      <c r="AO117" s="69" t="str">
        <f t="shared" si="131"/>
        <v/>
      </c>
      <c r="AP117" s="83" t="str">
        <f t="shared" si="175"/>
        <v/>
      </c>
      <c r="AQ117" s="9" t="str">
        <f t="shared" si="176"/>
        <v/>
      </c>
      <c r="AR117" s="9" t="str">
        <f t="shared" si="177"/>
        <v/>
      </c>
      <c r="AS117" s="50" t="e">
        <f t="shared" si="178"/>
        <v>#VALUE!</v>
      </c>
      <c r="AT117" s="50" t="e">
        <f t="shared" si="179"/>
        <v>#VALUE!</v>
      </c>
      <c r="AU117" s="50" t="str">
        <f t="shared" si="180"/>
        <v>F</v>
      </c>
      <c r="AV117" s="87" t="str">
        <f t="shared" si="181"/>
        <v/>
      </c>
      <c r="AW117" s="50" t="str">
        <f t="shared" si="182"/>
        <v>F</v>
      </c>
      <c r="AX117" s="50" t="str">
        <f t="shared" si="183"/>
        <v/>
      </c>
      <c r="AY117" s="49" t="str">
        <f t="shared" si="184"/>
        <v/>
      </c>
      <c r="AZ117" s="87"/>
      <c r="BA117" s="87"/>
      <c r="BB117" s="87">
        <f t="shared" si="97"/>
        <v>0</v>
      </c>
      <c r="BC117" s="87" t="str">
        <f t="shared" si="98"/>
        <v>Pass</v>
      </c>
      <c r="BD117" s="50" t="str">
        <f t="shared" si="185"/>
        <v/>
      </c>
    </row>
    <row r="118" spans="1:56">
      <c r="A118" s="49">
        <f>IF(D$4="বিজ্ঞান",Science!A114,(IF(D$4="মানবিক",Humanities!A114,(IF(D$4="ব্যাবসায় শিক্ষা",B.Studies!AK114)))))</f>
        <v>0</v>
      </c>
      <c r="B118" s="50"/>
      <c r="C118" s="51" t="str">
        <f>IFERROR(IF(AN118="","",RANK(AN118,AN$8:AN$172,0)+COUNTIF(AN$8:AN118,AN118)-1),"")</f>
        <v/>
      </c>
      <c r="D118" s="52" t="str">
        <f t="shared" si="147"/>
        <v/>
      </c>
      <c r="E118" s="52" t="str">
        <f t="shared" si="148"/>
        <v/>
      </c>
      <c r="F118" s="52" t="str">
        <f t="shared" si="149"/>
        <v/>
      </c>
      <c r="G118" s="52" t="str">
        <f t="shared" si="143"/>
        <v/>
      </c>
      <c r="H118" s="49" t="str">
        <f t="shared" si="150"/>
        <v/>
      </c>
      <c r="I118" s="49" t="str">
        <f t="shared" si="151"/>
        <v/>
      </c>
      <c r="J118" s="49" t="str">
        <f t="shared" si="144"/>
        <v/>
      </c>
      <c r="K118" s="52" t="str">
        <f t="shared" si="152"/>
        <v/>
      </c>
      <c r="L118" s="52" t="str">
        <f t="shared" si="153"/>
        <v/>
      </c>
      <c r="M118" s="52" t="str">
        <f t="shared" si="154"/>
        <v/>
      </c>
      <c r="N118" s="52" t="str">
        <f t="shared" si="155"/>
        <v/>
      </c>
      <c r="O118" s="52" t="str">
        <f t="shared" si="156"/>
        <v/>
      </c>
      <c r="P118" s="49" t="str">
        <f t="shared" si="157"/>
        <v/>
      </c>
      <c r="Q118" s="49" t="str">
        <f t="shared" si="158"/>
        <v/>
      </c>
      <c r="R118" s="49" t="str">
        <f t="shared" si="159"/>
        <v/>
      </c>
      <c r="S118" s="49" t="str">
        <f t="shared" si="160"/>
        <v/>
      </c>
      <c r="T118" s="49" t="str">
        <f t="shared" si="161"/>
        <v/>
      </c>
      <c r="U118" s="52" t="str">
        <f t="shared" si="162"/>
        <v/>
      </c>
      <c r="V118" s="52" t="str">
        <f t="shared" si="163"/>
        <v/>
      </c>
      <c r="W118" s="52" t="str">
        <f t="shared" si="164"/>
        <v/>
      </c>
      <c r="X118" s="52" t="str">
        <f t="shared" si="165"/>
        <v/>
      </c>
      <c r="Y118" s="52" t="str">
        <f t="shared" si="166"/>
        <v/>
      </c>
      <c r="Z118" s="49" t="str">
        <f t="shared" si="167"/>
        <v/>
      </c>
      <c r="AA118" s="49" t="str">
        <f t="shared" si="168"/>
        <v/>
      </c>
      <c r="AB118" s="49" t="str">
        <f t="shared" si="186"/>
        <v/>
      </c>
      <c r="AC118" s="49" t="str">
        <f t="shared" si="169"/>
        <v/>
      </c>
      <c r="AD118" s="49" t="str">
        <f t="shared" si="170"/>
        <v/>
      </c>
      <c r="AE118" s="52" t="str">
        <f t="shared" si="171"/>
        <v/>
      </c>
      <c r="AF118" s="52" t="str">
        <f t="shared" si="172"/>
        <v/>
      </c>
      <c r="AG118" s="52" t="str">
        <f t="shared" si="187"/>
        <v/>
      </c>
      <c r="AH118" s="52" t="str">
        <f t="shared" si="188"/>
        <v/>
      </c>
      <c r="AI118" s="52" t="str">
        <f t="shared" si="189"/>
        <v/>
      </c>
      <c r="AJ118" s="52" t="str">
        <f t="shared" si="145"/>
        <v/>
      </c>
      <c r="AK118" s="68" t="str">
        <f t="shared" si="173"/>
        <v/>
      </c>
      <c r="AL118" s="68" t="str">
        <f t="shared" si="174"/>
        <v/>
      </c>
      <c r="AM118" s="68"/>
      <c r="AN118" s="68" t="str">
        <f t="shared" si="146"/>
        <v/>
      </c>
      <c r="AO118" s="69" t="str">
        <f t="shared" si="131"/>
        <v/>
      </c>
      <c r="AP118" s="83" t="str">
        <f t="shared" si="175"/>
        <v/>
      </c>
      <c r="AQ118" s="9" t="str">
        <f t="shared" si="176"/>
        <v/>
      </c>
      <c r="AR118" s="9" t="str">
        <f t="shared" si="177"/>
        <v/>
      </c>
      <c r="AS118" s="50" t="e">
        <f t="shared" si="178"/>
        <v>#VALUE!</v>
      </c>
      <c r="AT118" s="50" t="e">
        <f t="shared" si="179"/>
        <v>#VALUE!</v>
      </c>
      <c r="AU118" s="50" t="str">
        <f t="shared" si="180"/>
        <v>F</v>
      </c>
      <c r="AV118" s="87" t="str">
        <f t="shared" si="181"/>
        <v/>
      </c>
      <c r="AW118" s="88" t="str">
        <f t="shared" si="182"/>
        <v>F</v>
      </c>
      <c r="AX118" s="95" t="str">
        <f t="shared" si="183"/>
        <v/>
      </c>
      <c r="AY118" s="49" t="str">
        <f t="shared" si="184"/>
        <v/>
      </c>
      <c r="AZ118" s="87"/>
      <c r="BA118" s="87"/>
      <c r="BB118" s="87">
        <f t="shared" si="97"/>
        <v>0</v>
      </c>
      <c r="BC118" s="87" t="str">
        <f t="shared" si="98"/>
        <v>Pass</v>
      </c>
      <c r="BD118" s="50" t="str">
        <f t="shared" si="185"/>
        <v/>
      </c>
    </row>
    <row r="119" spans="1:56">
      <c r="A119" s="49">
        <f>IF(D$4="বিজ্ঞান",Science!A115,(IF(D$4="মানবিক",Humanities!A115,(IF(D$4="ব্যাবসায় শিক্ষা",B.Studies!AK115)))))</f>
        <v>0</v>
      </c>
      <c r="B119" s="50"/>
      <c r="C119" s="51" t="str">
        <f>IFERROR(IF(AN119="","",RANK(AN119,AN$8:AN$172,0)+COUNTIF(AN$8:AN119,AN119)-1),"")</f>
        <v/>
      </c>
      <c r="D119" s="52" t="str">
        <f t="shared" si="147"/>
        <v/>
      </c>
      <c r="E119" s="52" t="str">
        <f t="shared" si="148"/>
        <v/>
      </c>
      <c r="F119" s="52" t="str">
        <f t="shared" si="149"/>
        <v/>
      </c>
      <c r="G119" s="52" t="str">
        <f t="shared" si="143"/>
        <v/>
      </c>
      <c r="H119" s="49" t="str">
        <f t="shared" si="150"/>
        <v/>
      </c>
      <c r="I119" s="49" t="str">
        <f t="shared" si="151"/>
        <v/>
      </c>
      <c r="J119" s="49" t="str">
        <f t="shared" si="144"/>
        <v/>
      </c>
      <c r="K119" s="52" t="str">
        <f t="shared" si="152"/>
        <v/>
      </c>
      <c r="L119" s="52" t="str">
        <f t="shared" si="153"/>
        <v/>
      </c>
      <c r="M119" s="52" t="str">
        <f t="shared" si="154"/>
        <v/>
      </c>
      <c r="N119" s="52" t="str">
        <f t="shared" si="155"/>
        <v/>
      </c>
      <c r="O119" s="52" t="str">
        <f t="shared" si="156"/>
        <v/>
      </c>
      <c r="P119" s="49" t="str">
        <f t="shared" si="157"/>
        <v/>
      </c>
      <c r="Q119" s="49" t="str">
        <f t="shared" si="158"/>
        <v/>
      </c>
      <c r="R119" s="49" t="str">
        <f t="shared" si="159"/>
        <v/>
      </c>
      <c r="S119" s="49" t="str">
        <f t="shared" si="160"/>
        <v/>
      </c>
      <c r="T119" s="49" t="str">
        <f t="shared" si="161"/>
        <v/>
      </c>
      <c r="U119" s="52" t="str">
        <f t="shared" si="162"/>
        <v/>
      </c>
      <c r="V119" s="52" t="str">
        <f t="shared" si="163"/>
        <v/>
      </c>
      <c r="W119" s="52" t="str">
        <f t="shared" si="164"/>
        <v/>
      </c>
      <c r="X119" s="52" t="str">
        <f t="shared" si="165"/>
        <v/>
      </c>
      <c r="Y119" s="52" t="str">
        <f t="shared" si="166"/>
        <v/>
      </c>
      <c r="Z119" s="49" t="str">
        <f t="shared" si="167"/>
        <v/>
      </c>
      <c r="AA119" s="49" t="str">
        <f t="shared" si="168"/>
        <v/>
      </c>
      <c r="AB119" s="49" t="str">
        <f t="shared" si="186"/>
        <v/>
      </c>
      <c r="AC119" s="49" t="str">
        <f t="shared" si="169"/>
        <v/>
      </c>
      <c r="AD119" s="49" t="str">
        <f t="shared" si="170"/>
        <v/>
      </c>
      <c r="AE119" s="52" t="str">
        <f t="shared" si="171"/>
        <v/>
      </c>
      <c r="AF119" s="52" t="str">
        <f t="shared" si="172"/>
        <v/>
      </c>
      <c r="AG119" s="52" t="str">
        <f t="shared" si="187"/>
        <v/>
      </c>
      <c r="AH119" s="52" t="str">
        <f t="shared" si="188"/>
        <v/>
      </c>
      <c r="AI119" s="52" t="str">
        <f t="shared" si="189"/>
        <v/>
      </c>
      <c r="AJ119" s="52" t="str">
        <f t="shared" si="145"/>
        <v/>
      </c>
      <c r="AK119" s="68" t="str">
        <f t="shared" si="173"/>
        <v/>
      </c>
      <c r="AL119" s="68" t="str">
        <f t="shared" si="174"/>
        <v/>
      </c>
      <c r="AM119" s="68"/>
      <c r="AN119" s="68" t="str">
        <f t="shared" si="146"/>
        <v/>
      </c>
      <c r="AO119" s="69" t="str">
        <f t="shared" si="131"/>
        <v/>
      </c>
      <c r="AP119" s="83" t="str">
        <f t="shared" si="175"/>
        <v/>
      </c>
      <c r="AQ119" s="9" t="str">
        <f t="shared" si="176"/>
        <v/>
      </c>
      <c r="AR119" s="9" t="str">
        <f t="shared" si="177"/>
        <v/>
      </c>
      <c r="AS119" s="50" t="e">
        <f t="shared" si="178"/>
        <v>#VALUE!</v>
      </c>
      <c r="AT119" s="50" t="e">
        <f t="shared" si="179"/>
        <v>#VALUE!</v>
      </c>
      <c r="AU119" s="50" t="str">
        <f t="shared" si="180"/>
        <v>F</v>
      </c>
      <c r="AV119" s="87" t="str">
        <f t="shared" si="181"/>
        <v/>
      </c>
      <c r="AW119" s="88" t="str">
        <f t="shared" si="182"/>
        <v>F</v>
      </c>
      <c r="AX119" s="95" t="str">
        <f t="shared" si="183"/>
        <v/>
      </c>
      <c r="AY119" s="49" t="str">
        <f t="shared" si="184"/>
        <v/>
      </c>
      <c r="AZ119" s="87"/>
      <c r="BA119" s="87"/>
      <c r="BB119" s="87">
        <f t="shared" si="97"/>
        <v>0</v>
      </c>
      <c r="BC119" s="87" t="str">
        <f t="shared" si="98"/>
        <v>Pass</v>
      </c>
      <c r="BD119" s="50" t="str">
        <f t="shared" si="185"/>
        <v/>
      </c>
    </row>
    <row r="120" spans="1:56">
      <c r="A120" s="49">
        <f>IF(D$4="বিজ্ঞান",Science!A116,(IF(D$4="মানবিক",Humanities!A116,(IF(D$4="ব্যাবসায় শিক্ষা",B.Studies!AK116)))))</f>
        <v>0</v>
      </c>
      <c r="B120" s="50"/>
      <c r="C120" s="51" t="str">
        <f>IFERROR(IF(AN120="","",RANK(AN120,AN$8:AN$172,0)+COUNTIF(AN$8:AN120,AN120)-1),"")</f>
        <v/>
      </c>
      <c r="D120" s="52" t="str">
        <f t="shared" si="147"/>
        <v/>
      </c>
      <c r="E120" s="52" t="str">
        <f t="shared" si="148"/>
        <v/>
      </c>
      <c r="F120" s="52" t="str">
        <f t="shared" si="149"/>
        <v/>
      </c>
      <c r="G120" s="52" t="str">
        <f t="shared" si="143"/>
        <v/>
      </c>
      <c r="H120" s="49" t="str">
        <f t="shared" si="150"/>
        <v/>
      </c>
      <c r="I120" s="49" t="str">
        <f t="shared" si="151"/>
        <v/>
      </c>
      <c r="J120" s="49" t="str">
        <f t="shared" si="144"/>
        <v/>
      </c>
      <c r="K120" s="52" t="str">
        <f t="shared" si="152"/>
        <v/>
      </c>
      <c r="L120" s="52" t="str">
        <f t="shared" si="153"/>
        <v/>
      </c>
      <c r="M120" s="52" t="str">
        <f t="shared" si="154"/>
        <v/>
      </c>
      <c r="N120" s="52" t="str">
        <f t="shared" si="155"/>
        <v/>
      </c>
      <c r="O120" s="52" t="str">
        <f t="shared" si="156"/>
        <v/>
      </c>
      <c r="P120" s="49" t="str">
        <f t="shared" si="157"/>
        <v/>
      </c>
      <c r="Q120" s="49" t="str">
        <f t="shared" si="158"/>
        <v/>
      </c>
      <c r="R120" s="49" t="str">
        <f t="shared" si="159"/>
        <v/>
      </c>
      <c r="S120" s="49" t="str">
        <f t="shared" si="160"/>
        <v/>
      </c>
      <c r="T120" s="49" t="str">
        <f t="shared" si="161"/>
        <v/>
      </c>
      <c r="U120" s="52" t="str">
        <f t="shared" si="162"/>
        <v/>
      </c>
      <c r="V120" s="52" t="str">
        <f t="shared" si="163"/>
        <v/>
      </c>
      <c r="W120" s="52" t="str">
        <f t="shared" si="164"/>
        <v/>
      </c>
      <c r="X120" s="52" t="str">
        <f t="shared" si="165"/>
        <v/>
      </c>
      <c r="Y120" s="52" t="str">
        <f t="shared" si="166"/>
        <v/>
      </c>
      <c r="Z120" s="49" t="str">
        <f t="shared" si="167"/>
        <v/>
      </c>
      <c r="AA120" s="49" t="str">
        <f t="shared" si="168"/>
        <v/>
      </c>
      <c r="AB120" s="49" t="str">
        <f t="shared" si="186"/>
        <v/>
      </c>
      <c r="AC120" s="49" t="str">
        <f t="shared" si="169"/>
        <v/>
      </c>
      <c r="AD120" s="49" t="str">
        <f t="shared" si="170"/>
        <v/>
      </c>
      <c r="AE120" s="52" t="str">
        <f t="shared" si="171"/>
        <v/>
      </c>
      <c r="AF120" s="52" t="str">
        <f t="shared" si="172"/>
        <v/>
      </c>
      <c r="AG120" s="52" t="str">
        <f t="shared" si="187"/>
        <v/>
      </c>
      <c r="AH120" s="52" t="str">
        <f t="shared" si="188"/>
        <v/>
      </c>
      <c r="AI120" s="52" t="str">
        <f t="shared" si="189"/>
        <v/>
      </c>
      <c r="AJ120" s="52" t="str">
        <f t="shared" si="145"/>
        <v/>
      </c>
      <c r="AK120" s="68" t="str">
        <f t="shared" si="173"/>
        <v/>
      </c>
      <c r="AL120" s="68" t="str">
        <f t="shared" si="174"/>
        <v/>
      </c>
      <c r="AM120" s="68"/>
      <c r="AN120" s="68" t="str">
        <f t="shared" si="146"/>
        <v/>
      </c>
      <c r="AO120" s="69" t="str">
        <f t="shared" si="131"/>
        <v/>
      </c>
      <c r="AP120" s="83" t="str">
        <f t="shared" si="175"/>
        <v/>
      </c>
      <c r="AQ120" s="9" t="str">
        <f t="shared" si="176"/>
        <v/>
      </c>
      <c r="AR120" s="9" t="str">
        <f t="shared" si="177"/>
        <v/>
      </c>
      <c r="AS120" s="50" t="e">
        <f t="shared" si="178"/>
        <v>#VALUE!</v>
      </c>
      <c r="AT120" s="50" t="e">
        <f t="shared" si="179"/>
        <v>#VALUE!</v>
      </c>
      <c r="AU120" s="50" t="str">
        <f t="shared" si="180"/>
        <v>F</v>
      </c>
      <c r="AV120" s="87" t="str">
        <f t="shared" si="181"/>
        <v/>
      </c>
      <c r="AW120" s="88" t="str">
        <f t="shared" si="182"/>
        <v>F</v>
      </c>
      <c r="AX120" s="95" t="str">
        <f t="shared" si="183"/>
        <v/>
      </c>
      <c r="AY120" s="49" t="str">
        <f t="shared" si="184"/>
        <v/>
      </c>
      <c r="AZ120" s="87"/>
      <c r="BA120" s="87"/>
      <c r="BB120" s="87">
        <f t="shared" si="97"/>
        <v>0</v>
      </c>
      <c r="BC120" s="87" t="str">
        <f t="shared" si="98"/>
        <v>Pass</v>
      </c>
      <c r="BD120" s="50" t="str">
        <f t="shared" si="185"/>
        <v/>
      </c>
    </row>
    <row r="121" spans="1:56">
      <c r="A121" s="49">
        <f>IF(D$4="বিজ্ঞান",Science!A117,(IF(D$4="মানবিক",Humanities!A117,(IF(D$4="ব্যাবসায় শিক্ষা",B.Studies!AK117)))))</f>
        <v>0</v>
      </c>
      <c r="B121" s="50"/>
      <c r="C121" s="51" t="str">
        <f>IFERROR(IF(AN121="","",RANK(AN121,AN$8:AN$172,0)+COUNTIF(AN$8:AN121,AN121)-1),"")</f>
        <v/>
      </c>
      <c r="D121" s="52" t="str">
        <f t="shared" si="147"/>
        <v/>
      </c>
      <c r="E121" s="52" t="str">
        <f t="shared" si="148"/>
        <v/>
      </c>
      <c r="F121" s="52" t="str">
        <f t="shared" si="149"/>
        <v/>
      </c>
      <c r="G121" s="52" t="str">
        <f t="shared" si="143"/>
        <v/>
      </c>
      <c r="H121" s="49" t="str">
        <f t="shared" si="150"/>
        <v/>
      </c>
      <c r="I121" s="49" t="str">
        <f t="shared" si="151"/>
        <v/>
      </c>
      <c r="J121" s="49" t="str">
        <f t="shared" si="144"/>
        <v/>
      </c>
      <c r="K121" s="52" t="str">
        <f t="shared" si="152"/>
        <v/>
      </c>
      <c r="L121" s="52" t="str">
        <f t="shared" si="153"/>
        <v/>
      </c>
      <c r="M121" s="52" t="str">
        <f t="shared" si="154"/>
        <v/>
      </c>
      <c r="N121" s="52" t="str">
        <f t="shared" si="155"/>
        <v/>
      </c>
      <c r="O121" s="52" t="str">
        <f t="shared" si="156"/>
        <v/>
      </c>
      <c r="P121" s="49" t="str">
        <f t="shared" si="157"/>
        <v/>
      </c>
      <c r="Q121" s="49" t="str">
        <f t="shared" si="158"/>
        <v/>
      </c>
      <c r="R121" s="49" t="str">
        <f t="shared" si="159"/>
        <v/>
      </c>
      <c r="S121" s="49" t="str">
        <f t="shared" si="160"/>
        <v/>
      </c>
      <c r="T121" s="49" t="str">
        <f t="shared" si="161"/>
        <v/>
      </c>
      <c r="U121" s="52" t="str">
        <f t="shared" si="162"/>
        <v/>
      </c>
      <c r="V121" s="52" t="str">
        <f t="shared" si="163"/>
        <v/>
      </c>
      <c r="W121" s="52" t="str">
        <f t="shared" si="164"/>
        <v/>
      </c>
      <c r="X121" s="52" t="str">
        <f t="shared" si="165"/>
        <v/>
      </c>
      <c r="Y121" s="52" t="str">
        <f t="shared" si="166"/>
        <v/>
      </c>
      <c r="Z121" s="49" t="str">
        <f t="shared" si="167"/>
        <v/>
      </c>
      <c r="AA121" s="49" t="str">
        <f t="shared" si="168"/>
        <v/>
      </c>
      <c r="AB121" s="49" t="str">
        <f t="shared" si="186"/>
        <v/>
      </c>
      <c r="AC121" s="49" t="str">
        <f t="shared" si="169"/>
        <v/>
      </c>
      <c r="AD121" s="49" t="str">
        <f t="shared" si="170"/>
        <v/>
      </c>
      <c r="AE121" s="52" t="str">
        <f t="shared" si="171"/>
        <v/>
      </c>
      <c r="AF121" s="52" t="str">
        <f t="shared" si="172"/>
        <v/>
      </c>
      <c r="AG121" s="52" t="str">
        <f t="shared" si="187"/>
        <v/>
      </c>
      <c r="AH121" s="52" t="str">
        <f t="shared" si="188"/>
        <v/>
      </c>
      <c r="AI121" s="52" t="str">
        <f t="shared" si="189"/>
        <v/>
      </c>
      <c r="AJ121" s="52" t="str">
        <f t="shared" si="145"/>
        <v/>
      </c>
      <c r="AK121" s="68" t="str">
        <f t="shared" si="173"/>
        <v/>
      </c>
      <c r="AL121" s="68" t="str">
        <f t="shared" si="174"/>
        <v/>
      </c>
      <c r="AM121" s="68"/>
      <c r="AN121" s="68" t="str">
        <f t="shared" si="146"/>
        <v/>
      </c>
      <c r="AO121" s="69" t="str">
        <f t="shared" si="131"/>
        <v/>
      </c>
      <c r="AP121" s="83" t="str">
        <f t="shared" si="175"/>
        <v/>
      </c>
      <c r="AQ121" s="9" t="str">
        <f t="shared" si="176"/>
        <v/>
      </c>
      <c r="AR121" s="9" t="str">
        <f t="shared" si="177"/>
        <v/>
      </c>
      <c r="AS121" s="50" t="e">
        <f t="shared" si="178"/>
        <v>#VALUE!</v>
      </c>
      <c r="AT121" s="50" t="e">
        <f t="shared" si="179"/>
        <v>#VALUE!</v>
      </c>
      <c r="AU121" s="50" t="str">
        <f t="shared" si="180"/>
        <v>F</v>
      </c>
      <c r="AV121" s="87" t="str">
        <f t="shared" si="181"/>
        <v/>
      </c>
      <c r="AW121" s="88" t="str">
        <f t="shared" si="182"/>
        <v>F</v>
      </c>
      <c r="AX121" s="95" t="str">
        <f t="shared" si="183"/>
        <v/>
      </c>
      <c r="AY121" s="49" t="str">
        <f t="shared" si="184"/>
        <v/>
      </c>
      <c r="AZ121" s="87"/>
      <c r="BA121" s="87"/>
      <c r="BB121" s="87">
        <f t="shared" si="97"/>
        <v>0</v>
      </c>
      <c r="BC121" s="87" t="str">
        <f t="shared" si="98"/>
        <v>Pass</v>
      </c>
      <c r="BD121" s="50" t="str">
        <f t="shared" si="185"/>
        <v/>
      </c>
    </row>
    <row r="122" spans="1:56">
      <c r="A122" s="49">
        <f>IF(D$4="বিজ্ঞান",Science!A118,(IF(D$4="মানবিক",Humanities!A118,(IF(D$4="ব্যাবসায় শিক্ষা",B.Studies!AK118)))))</f>
        <v>0</v>
      </c>
      <c r="B122" s="50"/>
      <c r="C122" s="51" t="str">
        <f>IFERROR(IF(AN122="","",RANK(AN122,AN$8:AN$172,0)+COUNTIF(AN$8:AN122,AN122)-1),"")</f>
        <v/>
      </c>
      <c r="D122" s="52" t="str">
        <f t="shared" si="147"/>
        <v/>
      </c>
      <c r="E122" s="52" t="str">
        <f t="shared" si="148"/>
        <v/>
      </c>
      <c r="F122" s="52" t="str">
        <f t="shared" si="149"/>
        <v/>
      </c>
      <c r="G122" s="52" t="str">
        <f t="shared" si="143"/>
        <v/>
      </c>
      <c r="H122" s="49" t="str">
        <f t="shared" si="150"/>
        <v/>
      </c>
      <c r="I122" s="49" t="str">
        <f t="shared" si="151"/>
        <v/>
      </c>
      <c r="J122" s="49" t="str">
        <f t="shared" si="144"/>
        <v/>
      </c>
      <c r="K122" s="52" t="str">
        <f t="shared" si="152"/>
        <v/>
      </c>
      <c r="L122" s="52" t="str">
        <f t="shared" si="153"/>
        <v/>
      </c>
      <c r="M122" s="52" t="str">
        <f t="shared" si="154"/>
        <v/>
      </c>
      <c r="N122" s="52" t="str">
        <f t="shared" si="155"/>
        <v/>
      </c>
      <c r="O122" s="52" t="str">
        <f t="shared" si="156"/>
        <v/>
      </c>
      <c r="P122" s="49" t="str">
        <f t="shared" si="157"/>
        <v/>
      </c>
      <c r="Q122" s="49" t="str">
        <f t="shared" si="158"/>
        <v/>
      </c>
      <c r="R122" s="49" t="str">
        <f t="shared" si="159"/>
        <v/>
      </c>
      <c r="S122" s="49" t="str">
        <f t="shared" si="160"/>
        <v/>
      </c>
      <c r="T122" s="49" t="str">
        <f t="shared" si="161"/>
        <v/>
      </c>
      <c r="U122" s="52" t="str">
        <f t="shared" si="162"/>
        <v/>
      </c>
      <c r="V122" s="52" t="str">
        <f t="shared" si="163"/>
        <v/>
      </c>
      <c r="W122" s="52" t="str">
        <f t="shared" si="164"/>
        <v/>
      </c>
      <c r="X122" s="52" t="str">
        <f t="shared" si="165"/>
        <v/>
      </c>
      <c r="Y122" s="52" t="str">
        <f t="shared" si="166"/>
        <v/>
      </c>
      <c r="Z122" s="49" t="str">
        <f t="shared" si="167"/>
        <v/>
      </c>
      <c r="AA122" s="49" t="str">
        <f t="shared" si="168"/>
        <v/>
      </c>
      <c r="AB122" s="49" t="str">
        <f t="shared" si="186"/>
        <v/>
      </c>
      <c r="AC122" s="49" t="str">
        <f t="shared" si="169"/>
        <v/>
      </c>
      <c r="AD122" s="49" t="str">
        <f t="shared" si="170"/>
        <v/>
      </c>
      <c r="AE122" s="52" t="str">
        <f t="shared" si="171"/>
        <v/>
      </c>
      <c r="AF122" s="52" t="str">
        <f t="shared" si="172"/>
        <v/>
      </c>
      <c r="AG122" s="52" t="str">
        <f t="shared" si="187"/>
        <v/>
      </c>
      <c r="AH122" s="52" t="str">
        <f t="shared" si="188"/>
        <v/>
      </c>
      <c r="AI122" s="52" t="str">
        <f t="shared" si="189"/>
        <v/>
      </c>
      <c r="AJ122" s="52" t="str">
        <f t="shared" si="145"/>
        <v/>
      </c>
      <c r="AK122" s="68" t="str">
        <f t="shared" si="173"/>
        <v/>
      </c>
      <c r="AL122" s="68" t="str">
        <f t="shared" si="174"/>
        <v/>
      </c>
      <c r="AM122" s="68"/>
      <c r="AN122" s="68" t="str">
        <f t="shared" si="146"/>
        <v/>
      </c>
      <c r="AO122" s="69" t="str">
        <f t="shared" si="131"/>
        <v/>
      </c>
      <c r="AP122" s="83" t="str">
        <f t="shared" si="175"/>
        <v/>
      </c>
      <c r="AQ122" s="9" t="str">
        <f t="shared" si="176"/>
        <v/>
      </c>
      <c r="AR122" s="9" t="str">
        <f t="shared" si="177"/>
        <v/>
      </c>
      <c r="AS122" s="50" t="e">
        <f t="shared" si="178"/>
        <v>#VALUE!</v>
      </c>
      <c r="AT122" s="50" t="e">
        <f t="shared" si="179"/>
        <v>#VALUE!</v>
      </c>
      <c r="AU122" s="50" t="str">
        <f t="shared" si="180"/>
        <v>F</v>
      </c>
      <c r="AV122" s="87" t="str">
        <f t="shared" si="181"/>
        <v/>
      </c>
      <c r="AW122" s="88" t="str">
        <f t="shared" si="182"/>
        <v>F</v>
      </c>
      <c r="AX122" s="95" t="str">
        <f t="shared" si="183"/>
        <v/>
      </c>
      <c r="AY122" s="49" t="str">
        <f t="shared" si="184"/>
        <v/>
      </c>
      <c r="AZ122" s="87"/>
      <c r="BA122" s="87"/>
      <c r="BB122" s="87">
        <f t="shared" si="97"/>
        <v>0</v>
      </c>
      <c r="BC122" s="87" t="str">
        <f t="shared" si="98"/>
        <v>Pass</v>
      </c>
      <c r="BD122" s="50" t="str">
        <f t="shared" si="185"/>
        <v/>
      </c>
    </row>
    <row r="123" spans="1:56">
      <c r="A123" s="49">
        <f>IF(D$4="বিজ্ঞান",Science!A119,(IF(D$4="মানবিক",Humanities!A119,(IF(D$4="ব্যাবসায় শিক্ষা",B.Studies!AK119)))))</f>
        <v>0</v>
      </c>
      <c r="B123" s="50"/>
      <c r="C123" s="51" t="str">
        <f>IFERROR(IF(AN123="","",RANK(AN123,AN$8:AN$172,0)+COUNTIF(AN$8:AN123,AN123)-1),"")</f>
        <v/>
      </c>
      <c r="D123" s="52" t="str">
        <f t="shared" si="147"/>
        <v/>
      </c>
      <c r="E123" s="52" t="str">
        <f t="shared" si="148"/>
        <v/>
      </c>
      <c r="F123" s="52" t="str">
        <f t="shared" si="149"/>
        <v/>
      </c>
      <c r="G123" s="52" t="str">
        <f t="shared" si="143"/>
        <v/>
      </c>
      <c r="H123" s="49" t="str">
        <f t="shared" si="150"/>
        <v/>
      </c>
      <c r="I123" s="49" t="str">
        <f t="shared" si="151"/>
        <v/>
      </c>
      <c r="J123" s="49" t="str">
        <f t="shared" si="144"/>
        <v/>
      </c>
      <c r="K123" s="52" t="str">
        <f t="shared" si="152"/>
        <v/>
      </c>
      <c r="L123" s="52" t="str">
        <f t="shared" si="153"/>
        <v/>
      </c>
      <c r="M123" s="52" t="str">
        <f t="shared" si="154"/>
        <v/>
      </c>
      <c r="N123" s="52" t="str">
        <f t="shared" si="155"/>
        <v/>
      </c>
      <c r="O123" s="52" t="str">
        <f t="shared" si="156"/>
        <v/>
      </c>
      <c r="P123" s="49" t="str">
        <f t="shared" si="157"/>
        <v/>
      </c>
      <c r="Q123" s="49" t="str">
        <f t="shared" si="158"/>
        <v/>
      </c>
      <c r="R123" s="49" t="str">
        <f t="shared" si="159"/>
        <v/>
      </c>
      <c r="S123" s="49" t="str">
        <f t="shared" si="160"/>
        <v/>
      </c>
      <c r="T123" s="49" t="str">
        <f t="shared" si="161"/>
        <v/>
      </c>
      <c r="U123" s="52" t="str">
        <f t="shared" si="162"/>
        <v/>
      </c>
      <c r="V123" s="52" t="str">
        <f t="shared" si="163"/>
        <v/>
      </c>
      <c r="W123" s="52" t="str">
        <f t="shared" si="164"/>
        <v/>
      </c>
      <c r="X123" s="52" t="str">
        <f t="shared" si="165"/>
        <v/>
      </c>
      <c r="Y123" s="52" t="str">
        <f t="shared" si="166"/>
        <v/>
      </c>
      <c r="Z123" s="49" t="str">
        <f t="shared" si="167"/>
        <v/>
      </c>
      <c r="AA123" s="49" t="str">
        <f t="shared" si="168"/>
        <v/>
      </c>
      <c r="AB123" s="49" t="str">
        <f t="shared" si="186"/>
        <v/>
      </c>
      <c r="AC123" s="49" t="str">
        <f t="shared" si="169"/>
        <v/>
      </c>
      <c r="AD123" s="49" t="str">
        <f t="shared" si="170"/>
        <v/>
      </c>
      <c r="AE123" s="52" t="str">
        <f t="shared" si="171"/>
        <v/>
      </c>
      <c r="AF123" s="52" t="str">
        <f t="shared" si="172"/>
        <v/>
      </c>
      <c r="AG123" s="52" t="str">
        <f t="shared" si="187"/>
        <v/>
      </c>
      <c r="AH123" s="52" t="str">
        <f t="shared" si="188"/>
        <v/>
      </c>
      <c r="AI123" s="52" t="str">
        <f t="shared" si="189"/>
        <v/>
      </c>
      <c r="AJ123" s="52" t="str">
        <f t="shared" si="145"/>
        <v/>
      </c>
      <c r="AK123" s="68" t="str">
        <f t="shared" si="173"/>
        <v/>
      </c>
      <c r="AL123" s="68" t="str">
        <f t="shared" si="174"/>
        <v/>
      </c>
      <c r="AM123" s="68"/>
      <c r="AN123" s="68" t="str">
        <f t="shared" si="146"/>
        <v/>
      </c>
      <c r="AO123" s="69" t="str">
        <f t="shared" si="131"/>
        <v/>
      </c>
      <c r="AP123" s="83" t="str">
        <f t="shared" si="175"/>
        <v/>
      </c>
      <c r="AQ123" s="9" t="str">
        <f t="shared" si="176"/>
        <v/>
      </c>
      <c r="AR123" s="9" t="str">
        <f t="shared" si="177"/>
        <v/>
      </c>
      <c r="AS123" s="50" t="e">
        <f t="shared" si="178"/>
        <v>#VALUE!</v>
      </c>
      <c r="AT123" s="50" t="e">
        <f t="shared" si="179"/>
        <v>#VALUE!</v>
      </c>
      <c r="AU123" s="50" t="str">
        <f t="shared" si="180"/>
        <v>F</v>
      </c>
      <c r="AV123" s="87" t="str">
        <f t="shared" si="181"/>
        <v/>
      </c>
      <c r="AW123" s="88" t="str">
        <f t="shared" si="182"/>
        <v>F</v>
      </c>
      <c r="AX123" s="95" t="str">
        <f t="shared" si="183"/>
        <v/>
      </c>
      <c r="AY123" s="49" t="str">
        <f t="shared" si="184"/>
        <v/>
      </c>
      <c r="AZ123" s="87"/>
      <c r="BA123" s="87"/>
      <c r="BB123" s="87">
        <f t="shared" si="97"/>
        <v>0</v>
      </c>
      <c r="BC123" s="87" t="str">
        <f t="shared" si="98"/>
        <v>Pass</v>
      </c>
      <c r="BD123" s="50" t="str">
        <f t="shared" si="185"/>
        <v/>
      </c>
    </row>
    <row r="124" spans="1:56">
      <c r="A124" s="49">
        <f>IF(D$4="বিজ্ঞান",Science!A120,(IF(D$4="মানবিক",Humanities!A120,(IF(D$4="ব্যাবসায় শিক্ষা",B.Studies!AK120)))))</f>
        <v>0</v>
      </c>
      <c r="B124" s="50"/>
      <c r="C124" s="51" t="str">
        <f>IFERROR(IF(AN124="","",RANK(AN124,AN$8:AN$172,0)+COUNTIF(AN$8:AN124,AN124)-1),"")</f>
        <v/>
      </c>
      <c r="D124" s="52" t="str">
        <f t="shared" si="147"/>
        <v/>
      </c>
      <c r="E124" s="52" t="str">
        <f t="shared" si="148"/>
        <v/>
      </c>
      <c r="F124" s="52" t="str">
        <f t="shared" si="149"/>
        <v/>
      </c>
      <c r="G124" s="52" t="str">
        <f t="shared" si="143"/>
        <v/>
      </c>
      <c r="H124" s="49" t="str">
        <f t="shared" si="150"/>
        <v/>
      </c>
      <c r="I124" s="49" t="str">
        <f t="shared" si="151"/>
        <v/>
      </c>
      <c r="J124" s="49" t="str">
        <f t="shared" si="144"/>
        <v/>
      </c>
      <c r="K124" s="52" t="str">
        <f t="shared" si="152"/>
        <v/>
      </c>
      <c r="L124" s="52" t="str">
        <f t="shared" si="153"/>
        <v/>
      </c>
      <c r="M124" s="52" t="str">
        <f t="shared" si="154"/>
        <v/>
      </c>
      <c r="N124" s="52" t="str">
        <f t="shared" si="155"/>
        <v/>
      </c>
      <c r="O124" s="52" t="str">
        <f t="shared" si="156"/>
        <v/>
      </c>
      <c r="P124" s="49" t="str">
        <f t="shared" si="157"/>
        <v/>
      </c>
      <c r="Q124" s="49" t="str">
        <f t="shared" si="158"/>
        <v/>
      </c>
      <c r="R124" s="49" t="str">
        <f t="shared" si="159"/>
        <v/>
      </c>
      <c r="S124" s="49" t="str">
        <f t="shared" si="160"/>
        <v/>
      </c>
      <c r="T124" s="49" t="str">
        <f t="shared" si="161"/>
        <v/>
      </c>
      <c r="U124" s="52" t="str">
        <f t="shared" si="162"/>
        <v/>
      </c>
      <c r="V124" s="52" t="str">
        <f t="shared" si="163"/>
        <v/>
      </c>
      <c r="W124" s="52" t="str">
        <f t="shared" si="164"/>
        <v/>
      </c>
      <c r="X124" s="52" t="str">
        <f t="shared" si="165"/>
        <v/>
      </c>
      <c r="Y124" s="52" t="str">
        <f t="shared" si="166"/>
        <v/>
      </c>
      <c r="Z124" s="49" t="str">
        <f t="shared" si="167"/>
        <v/>
      </c>
      <c r="AA124" s="49" t="str">
        <f t="shared" si="168"/>
        <v/>
      </c>
      <c r="AB124" s="49" t="str">
        <f t="shared" si="186"/>
        <v/>
      </c>
      <c r="AC124" s="49" t="str">
        <f t="shared" si="169"/>
        <v/>
      </c>
      <c r="AD124" s="49" t="str">
        <f t="shared" si="170"/>
        <v/>
      </c>
      <c r="AE124" s="52" t="str">
        <f t="shared" si="171"/>
        <v/>
      </c>
      <c r="AF124" s="52" t="str">
        <f t="shared" si="172"/>
        <v/>
      </c>
      <c r="AG124" s="52" t="str">
        <f t="shared" si="187"/>
        <v/>
      </c>
      <c r="AH124" s="52" t="str">
        <f t="shared" si="188"/>
        <v/>
      </c>
      <c r="AI124" s="52" t="str">
        <f t="shared" si="189"/>
        <v/>
      </c>
      <c r="AJ124" s="52" t="str">
        <f t="shared" si="145"/>
        <v/>
      </c>
      <c r="AK124" s="68" t="str">
        <f t="shared" si="173"/>
        <v/>
      </c>
      <c r="AL124" s="68" t="str">
        <f t="shared" si="174"/>
        <v/>
      </c>
      <c r="AM124" s="68"/>
      <c r="AN124" s="68" t="str">
        <f t="shared" si="146"/>
        <v/>
      </c>
      <c r="AO124" s="69" t="str">
        <f t="shared" si="131"/>
        <v/>
      </c>
      <c r="AP124" s="83" t="str">
        <f t="shared" si="175"/>
        <v/>
      </c>
      <c r="AQ124" s="9" t="str">
        <f t="shared" si="176"/>
        <v/>
      </c>
      <c r="AR124" s="9" t="str">
        <f t="shared" si="177"/>
        <v/>
      </c>
      <c r="AS124" s="50" t="e">
        <f t="shared" si="178"/>
        <v>#VALUE!</v>
      </c>
      <c r="AT124" s="50" t="e">
        <f t="shared" si="179"/>
        <v>#VALUE!</v>
      </c>
      <c r="AU124" s="50" t="str">
        <f t="shared" si="180"/>
        <v>F</v>
      </c>
      <c r="AV124" s="87" t="str">
        <f t="shared" si="181"/>
        <v/>
      </c>
      <c r="AW124" s="88" t="str">
        <f t="shared" si="182"/>
        <v>F</v>
      </c>
      <c r="AX124" s="95" t="str">
        <f t="shared" si="183"/>
        <v/>
      </c>
      <c r="AY124" s="49" t="str">
        <f t="shared" si="184"/>
        <v/>
      </c>
      <c r="AZ124" s="87"/>
      <c r="BA124" s="87"/>
      <c r="BB124" s="87">
        <f t="shared" si="97"/>
        <v>0</v>
      </c>
      <c r="BC124" s="87" t="str">
        <f t="shared" si="98"/>
        <v>Pass</v>
      </c>
      <c r="BD124" s="50" t="str">
        <f t="shared" si="185"/>
        <v/>
      </c>
    </row>
    <row r="125" spans="1:56">
      <c r="A125" s="49">
        <f>IF(D$4="বিজ্ঞান",Science!A121,(IF(D$4="মানবিক",Humanities!A121,(IF(D$4="ব্যাবসায় শিক্ষা",B.Studies!AK121)))))</f>
        <v>0</v>
      </c>
      <c r="B125" s="50"/>
      <c r="C125" s="51" t="str">
        <f>IFERROR(IF(AN125="","",RANK(AN125,AN$8:AN$172,0)+COUNTIF(AN$8:AN125,AN125)-1),"")</f>
        <v/>
      </c>
      <c r="D125" s="52" t="str">
        <f t="shared" si="147"/>
        <v/>
      </c>
      <c r="E125" s="52" t="str">
        <f t="shared" si="148"/>
        <v/>
      </c>
      <c r="F125" s="52" t="str">
        <f t="shared" si="149"/>
        <v/>
      </c>
      <c r="G125" s="52" t="str">
        <f t="shared" si="143"/>
        <v/>
      </c>
      <c r="H125" s="49" t="str">
        <f t="shared" si="150"/>
        <v/>
      </c>
      <c r="I125" s="49" t="str">
        <f t="shared" si="151"/>
        <v/>
      </c>
      <c r="J125" s="49" t="str">
        <f t="shared" si="144"/>
        <v/>
      </c>
      <c r="K125" s="52" t="str">
        <f t="shared" si="152"/>
        <v/>
      </c>
      <c r="L125" s="52" t="str">
        <f t="shared" si="153"/>
        <v/>
      </c>
      <c r="M125" s="52" t="str">
        <f t="shared" si="154"/>
        <v/>
      </c>
      <c r="N125" s="52" t="str">
        <f t="shared" si="155"/>
        <v/>
      </c>
      <c r="O125" s="52" t="str">
        <f t="shared" si="156"/>
        <v/>
      </c>
      <c r="P125" s="49" t="str">
        <f t="shared" si="157"/>
        <v/>
      </c>
      <c r="Q125" s="49" t="str">
        <f t="shared" si="158"/>
        <v/>
      </c>
      <c r="R125" s="49" t="str">
        <f t="shared" si="159"/>
        <v/>
      </c>
      <c r="S125" s="49" t="str">
        <f t="shared" si="160"/>
        <v/>
      </c>
      <c r="T125" s="49" t="str">
        <f t="shared" si="161"/>
        <v/>
      </c>
      <c r="U125" s="52" t="str">
        <f t="shared" si="162"/>
        <v/>
      </c>
      <c r="V125" s="52" t="str">
        <f t="shared" si="163"/>
        <v/>
      </c>
      <c r="W125" s="52" t="str">
        <f t="shared" si="164"/>
        <v/>
      </c>
      <c r="X125" s="52" t="str">
        <f t="shared" si="165"/>
        <v/>
      </c>
      <c r="Y125" s="52" t="str">
        <f t="shared" si="166"/>
        <v/>
      </c>
      <c r="Z125" s="49" t="str">
        <f t="shared" si="167"/>
        <v/>
      </c>
      <c r="AA125" s="49" t="str">
        <f t="shared" si="168"/>
        <v/>
      </c>
      <c r="AB125" s="49" t="str">
        <f t="shared" si="186"/>
        <v/>
      </c>
      <c r="AC125" s="49" t="str">
        <f t="shared" si="169"/>
        <v/>
      </c>
      <c r="AD125" s="49" t="str">
        <f t="shared" si="170"/>
        <v/>
      </c>
      <c r="AE125" s="52" t="str">
        <f t="shared" si="171"/>
        <v/>
      </c>
      <c r="AF125" s="52" t="str">
        <f t="shared" si="172"/>
        <v/>
      </c>
      <c r="AG125" s="52" t="str">
        <f t="shared" si="187"/>
        <v/>
      </c>
      <c r="AH125" s="52" t="str">
        <f t="shared" si="188"/>
        <v/>
      </c>
      <c r="AI125" s="52" t="str">
        <f t="shared" si="189"/>
        <v/>
      </c>
      <c r="AJ125" s="52" t="str">
        <f t="shared" si="145"/>
        <v/>
      </c>
      <c r="AK125" s="68" t="str">
        <f t="shared" si="173"/>
        <v/>
      </c>
      <c r="AL125" s="68" t="str">
        <f t="shared" si="174"/>
        <v/>
      </c>
      <c r="AM125" s="68"/>
      <c r="AN125" s="68" t="str">
        <f t="shared" si="146"/>
        <v/>
      </c>
      <c r="AO125" s="69" t="str">
        <f t="shared" si="131"/>
        <v/>
      </c>
      <c r="AP125" s="83" t="str">
        <f t="shared" si="175"/>
        <v/>
      </c>
      <c r="AQ125" s="9" t="str">
        <f t="shared" si="176"/>
        <v/>
      </c>
      <c r="AR125" s="9" t="str">
        <f t="shared" si="177"/>
        <v/>
      </c>
      <c r="AS125" s="50" t="e">
        <f t="shared" si="178"/>
        <v>#VALUE!</v>
      </c>
      <c r="AT125" s="50" t="e">
        <f t="shared" si="179"/>
        <v>#VALUE!</v>
      </c>
      <c r="AU125" s="50" t="str">
        <f t="shared" si="180"/>
        <v>F</v>
      </c>
      <c r="AV125" s="87" t="str">
        <f t="shared" si="181"/>
        <v/>
      </c>
      <c r="AW125" s="88" t="str">
        <f t="shared" si="182"/>
        <v>F</v>
      </c>
      <c r="AX125" s="95" t="str">
        <f t="shared" si="183"/>
        <v/>
      </c>
      <c r="AY125" s="49" t="str">
        <f t="shared" si="184"/>
        <v/>
      </c>
      <c r="AZ125" s="87"/>
      <c r="BA125" s="87"/>
      <c r="BB125" s="87">
        <f t="shared" si="97"/>
        <v>0</v>
      </c>
      <c r="BC125" s="87" t="str">
        <f t="shared" si="98"/>
        <v>Pass</v>
      </c>
      <c r="BD125" s="50" t="str">
        <f t="shared" si="185"/>
        <v/>
      </c>
    </row>
    <row r="126" spans="1:56">
      <c r="A126" s="49">
        <f>IF(D$4="বিজ্ঞান",Science!A122,(IF(D$4="মানবিক",Humanities!A122,(IF(D$4="ব্যাবসায় শিক্ষা",B.Studies!AK122)))))</f>
        <v>0</v>
      </c>
      <c r="B126" s="50"/>
      <c r="C126" s="51" t="str">
        <f>IFERROR(IF(AN126="","",RANK(AN126,AN$8:AN$172,0)+COUNTIF(AN$8:AN126,AN126)-1),"")</f>
        <v/>
      </c>
      <c r="D126" s="52" t="str">
        <f t="shared" si="147"/>
        <v/>
      </c>
      <c r="E126" s="52" t="str">
        <f t="shared" si="148"/>
        <v/>
      </c>
      <c r="F126" s="52" t="str">
        <f t="shared" si="149"/>
        <v/>
      </c>
      <c r="G126" s="52" t="str">
        <f t="shared" si="143"/>
        <v/>
      </c>
      <c r="H126" s="49" t="str">
        <f t="shared" si="150"/>
        <v/>
      </c>
      <c r="I126" s="49" t="str">
        <f t="shared" si="151"/>
        <v/>
      </c>
      <c r="J126" s="49" t="str">
        <f t="shared" si="144"/>
        <v/>
      </c>
      <c r="K126" s="52" t="str">
        <f t="shared" si="152"/>
        <v/>
      </c>
      <c r="L126" s="52" t="str">
        <f t="shared" si="153"/>
        <v/>
      </c>
      <c r="M126" s="52" t="str">
        <f t="shared" si="154"/>
        <v/>
      </c>
      <c r="N126" s="52" t="str">
        <f t="shared" si="155"/>
        <v/>
      </c>
      <c r="O126" s="52" t="str">
        <f t="shared" si="156"/>
        <v/>
      </c>
      <c r="P126" s="49" t="str">
        <f t="shared" si="157"/>
        <v/>
      </c>
      <c r="Q126" s="49" t="str">
        <f t="shared" si="158"/>
        <v/>
      </c>
      <c r="R126" s="49" t="str">
        <f t="shared" si="159"/>
        <v/>
      </c>
      <c r="S126" s="49" t="str">
        <f t="shared" si="160"/>
        <v/>
      </c>
      <c r="T126" s="49" t="str">
        <f t="shared" si="161"/>
        <v/>
      </c>
      <c r="U126" s="52" t="str">
        <f t="shared" si="162"/>
        <v/>
      </c>
      <c r="V126" s="52" t="str">
        <f t="shared" si="163"/>
        <v/>
      </c>
      <c r="W126" s="52" t="str">
        <f t="shared" si="164"/>
        <v/>
      </c>
      <c r="X126" s="52" t="str">
        <f t="shared" si="165"/>
        <v/>
      </c>
      <c r="Y126" s="52" t="str">
        <f t="shared" si="166"/>
        <v/>
      </c>
      <c r="Z126" s="49" t="str">
        <f t="shared" si="167"/>
        <v/>
      </c>
      <c r="AA126" s="49" t="str">
        <f t="shared" si="168"/>
        <v/>
      </c>
      <c r="AB126" s="49" t="str">
        <f t="shared" si="186"/>
        <v/>
      </c>
      <c r="AC126" s="49" t="str">
        <f t="shared" si="169"/>
        <v/>
      </c>
      <c r="AD126" s="49" t="str">
        <f t="shared" si="170"/>
        <v/>
      </c>
      <c r="AE126" s="52" t="str">
        <f t="shared" si="171"/>
        <v/>
      </c>
      <c r="AF126" s="52" t="str">
        <f t="shared" si="172"/>
        <v/>
      </c>
      <c r="AG126" s="52" t="str">
        <f t="shared" si="187"/>
        <v/>
      </c>
      <c r="AH126" s="52" t="str">
        <f t="shared" si="188"/>
        <v/>
      </c>
      <c r="AI126" s="52" t="str">
        <f t="shared" si="189"/>
        <v/>
      </c>
      <c r="AJ126" s="52" t="str">
        <f t="shared" si="145"/>
        <v/>
      </c>
      <c r="AK126" s="68" t="str">
        <f t="shared" si="173"/>
        <v/>
      </c>
      <c r="AL126" s="68" t="str">
        <f t="shared" si="174"/>
        <v/>
      </c>
      <c r="AM126" s="68"/>
      <c r="AN126" s="68" t="str">
        <f t="shared" si="146"/>
        <v/>
      </c>
      <c r="AO126" s="69" t="str">
        <f t="shared" si="131"/>
        <v/>
      </c>
      <c r="AP126" s="83" t="str">
        <f t="shared" si="175"/>
        <v/>
      </c>
      <c r="AQ126" s="9" t="str">
        <f t="shared" si="176"/>
        <v/>
      </c>
      <c r="AR126" s="9" t="str">
        <f t="shared" si="177"/>
        <v/>
      </c>
      <c r="AS126" s="50" t="e">
        <f t="shared" si="178"/>
        <v>#VALUE!</v>
      </c>
      <c r="AT126" s="50" t="e">
        <f t="shared" si="179"/>
        <v>#VALUE!</v>
      </c>
      <c r="AU126" s="50" t="str">
        <f t="shared" si="180"/>
        <v>F</v>
      </c>
      <c r="AV126" s="87" t="str">
        <f t="shared" si="181"/>
        <v/>
      </c>
      <c r="AW126" s="88" t="str">
        <f t="shared" si="182"/>
        <v>F</v>
      </c>
      <c r="AX126" s="95" t="str">
        <f t="shared" si="183"/>
        <v/>
      </c>
      <c r="AY126" s="49" t="str">
        <f t="shared" si="184"/>
        <v/>
      </c>
      <c r="AZ126" s="87"/>
      <c r="BA126" s="87"/>
      <c r="BB126" s="87">
        <f t="shared" si="97"/>
        <v>0</v>
      </c>
      <c r="BC126" s="87" t="str">
        <f t="shared" si="98"/>
        <v>Pass</v>
      </c>
      <c r="BD126" s="50" t="str">
        <f t="shared" si="185"/>
        <v/>
      </c>
    </row>
    <row r="127" spans="1:56">
      <c r="A127" s="49">
        <f>IF(D$4="বিজ্ঞান",Science!A123,(IF(D$4="মানবিক",Humanities!A123,(IF(D$4="ব্যাবসায় শিক্ষা",B.Studies!AK123)))))</f>
        <v>0</v>
      </c>
      <c r="B127" s="50"/>
      <c r="C127" s="51" t="str">
        <f>IFERROR(IF(AN127="","",RANK(AN127,AN$8:AN$172,0)+COUNTIF(AN$8:AN127,AN127)-1),"")</f>
        <v/>
      </c>
      <c r="D127" s="52" t="str">
        <f t="shared" si="147"/>
        <v/>
      </c>
      <c r="E127" s="52" t="str">
        <f t="shared" si="148"/>
        <v/>
      </c>
      <c r="F127" s="52" t="str">
        <f t="shared" si="149"/>
        <v/>
      </c>
      <c r="G127" s="52" t="str">
        <f t="shared" si="143"/>
        <v/>
      </c>
      <c r="H127" s="49" t="str">
        <f t="shared" si="150"/>
        <v/>
      </c>
      <c r="I127" s="49" t="str">
        <f t="shared" si="151"/>
        <v/>
      </c>
      <c r="J127" s="49" t="str">
        <f t="shared" si="144"/>
        <v/>
      </c>
      <c r="K127" s="52" t="str">
        <f t="shared" si="152"/>
        <v/>
      </c>
      <c r="L127" s="52" t="str">
        <f t="shared" si="153"/>
        <v/>
      </c>
      <c r="M127" s="52" t="str">
        <f t="shared" si="154"/>
        <v/>
      </c>
      <c r="N127" s="52" t="str">
        <f t="shared" si="155"/>
        <v/>
      </c>
      <c r="O127" s="52" t="str">
        <f t="shared" si="156"/>
        <v/>
      </c>
      <c r="P127" s="49" t="str">
        <f t="shared" si="157"/>
        <v/>
      </c>
      <c r="Q127" s="49" t="str">
        <f t="shared" si="158"/>
        <v/>
      </c>
      <c r="R127" s="49" t="str">
        <f t="shared" si="159"/>
        <v/>
      </c>
      <c r="S127" s="49" t="str">
        <f t="shared" si="160"/>
        <v/>
      </c>
      <c r="T127" s="49" t="str">
        <f t="shared" si="161"/>
        <v/>
      </c>
      <c r="U127" s="52" t="str">
        <f t="shared" si="162"/>
        <v/>
      </c>
      <c r="V127" s="52" t="str">
        <f t="shared" si="163"/>
        <v/>
      </c>
      <c r="W127" s="52" t="str">
        <f t="shared" si="164"/>
        <v/>
      </c>
      <c r="X127" s="52" t="str">
        <f t="shared" si="165"/>
        <v/>
      </c>
      <c r="Y127" s="52" t="str">
        <f t="shared" si="166"/>
        <v/>
      </c>
      <c r="Z127" s="49" t="str">
        <f t="shared" si="167"/>
        <v/>
      </c>
      <c r="AA127" s="49" t="str">
        <f t="shared" si="168"/>
        <v/>
      </c>
      <c r="AB127" s="49" t="str">
        <f t="shared" si="186"/>
        <v/>
      </c>
      <c r="AC127" s="49" t="str">
        <f t="shared" si="169"/>
        <v/>
      </c>
      <c r="AD127" s="49" t="str">
        <f t="shared" si="170"/>
        <v/>
      </c>
      <c r="AE127" s="52" t="str">
        <f t="shared" si="171"/>
        <v/>
      </c>
      <c r="AF127" s="52" t="str">
        <f t="shared" si="172"/>
        <v/>
      </c>
      <c r="AG127" s="52" t="str">
        <f t="shared" si="187"/>
        <v/>
      </c>
      <c r="AH127" s="52" t="str">
        <f t="shared" si="188"/>
        <v/>
      </c>
      <c r="AI127" s="52" t="str">
        <f t="shared" si="189"/>
        <v/>
      </c>
      <c r="AJ127" s="52" t="str">
        <f t="shared" si="145"/>
        <v/>
      </c>
      <c r="AK127" s="68" t="str">
        <f t="shared" si="173"/>
        <v/>
      </c>
      <c r="AL127" s="68" t="str">
        <f t="shared" si="174"/>
        <v/>
      </c>
      <c r="AM127" s="68"/>
      <c r="AN127" s="68" t="str">
        <f t="shared" si="146"/>
        <v/>
      </c>
      <c r="AO127" s="69" t="str">
        <f t="shared" si="131"/>
        <v/>
      </c>
      <c r="AP127" s="83" t="str">
        <f t="shared" si="175"/>
        <v/>
      </c>
      <c r="AQ127" s="9" t="str">
        <f t="shared" si="176"/>
        <v/>
      </c>
      <c r="AR127" s="9" t="str">
        <f t="shared" si="177"/>
        <v/>
      </c>
      <c r="AS127" s="50" t="e">
        <f t="shared" si="178"/>
        <v>#VALUE!</v>
      </c>
      <c r="AT127" s="50" t="e">
        <f t="shared" si="179"/>
        <v>#VALUE!</v>
      </c>
      <c r="AU127" s="50" t="str">
        <f t="shared" si="180"/>
        <v>F</v>
      </c>
      <c r="AV127" s="87" t="str">
        <f t="shared" si="181"/>
        <v/>
      </c>
      <c r="AW127" s="88" t="str">
        <f t="shared" si="182"/>
        <v>F</v>
      </c>
      <c r="AX127" s="95" t="str">
        <f t="shared" si="183"/>
        <v/>
      </c>
      <c r="AY127" s="49" t="str">
        <f t="shared" si="184"/>
        <v/>
      </c>
      <c r="AZ127" s="87"/>
      <c r="BA127" s="87"/>
      <c r="BB127" s="87">
        <f t="shared" si="97"/>
        <v>0</v>
      </c>
      <c r="BC127" s="87" t="str">
        <f t="shared" si="98"/>
        <v>Pass</v>
      </c>
      <c r="BD127" s="50" t="str">
        <f t="shared" si="185"/>
        <v/>
      </c>
    </row>
    <row r="128" spans="1:56">
      <c r="A128" s="49">
        <f>IF(D$4="বিজ্ঞান",Science!A124,(IF(D$4="মানবিক",Humanities!A124,(IF(D$4="ব্যাবসায় শিক্ষা",B.Studies!AK124)))))</f>
        <v>0</v>
      </c>
      <c r="B128" s="50"/>
      <c r="C128" s="51" t="str">
        <f>IFERROR(IF(AN128="","",RANK(AN128,AN$8:AN$172,0)+COUNTIF(AN$8:AN128,AN128)-1),"")</f>
        <v/>
      </c>
      <c r="D128" s="52" t="str">
        <f t="shared" si="147"/>
        <v/>
      </c>
      <c r="E128" s="52" t="str">
        <f t="shared" si="148"/>
        <v/>
      </c>
      <c r="F128" s="52" t="str">
        <f t="shared" si="149"/>
        <v/>
      </c>
      <c r="G128" s="52" t="str">
        <f t="shared" si="143"/>
        <v/>
      </c>
      <c r="H128" s="49" t="str">
        <f t="shared" si="150"/>
        <v/>
      </c>
      <c r="I128" s="49" t="str">
        <f t="shared" si="151"/>
        <v/>
      </c>
      <c r="J128" s="49" t="str">
        <f t="shared" si="144"/>
        <v/>
      </c>
      <c r="K128" s="52" t="str">
        <f t="shared" si="152"/>
        <v/>
      </c>
      <c r="L128" s="52" t="str">
        <f t="shared" si="153"/>
        <v/>
      </c>
      <c r="M128" s="52" t="str">
        <f t="shared" si="154"/>
        <v/>
      </c>
      <c r="N128" s="52" t="str">
        <f t="shared" si="155"/>
        <v/>
      </c>
      <c r="O128" s="52" t="str">
        <f t="shared" si="156"/>
        <v/>
      </c>
      <c r="P128" s="49" t="str">
        <f t="shared" si="157"/>
        <v/>
      </c>
      <c r="Q128" s="49" t="str">
        <f t="shared" si="158"/>
        <v/>
      </c>
      <c r="R128" s="49" t="str">
        <f t="shared" si="159"/>
        <v/>
      </c>
      <c r="S128" s="49" t="str">
        <f t="shared" si="160"/>
        <v/>
      </c>
      <c r="T128" s="49" t="str">
        <f t="shared" si="161"/>
        <v/>
      </c>
      <c r="U128" s="52" t="str">
        <f t="shared" si="162"/>
        <v/>
      </c>
      <c r="V128" s="52" t="str">
        <f t="shared" si="163"/>
        <v/>
      </c>
      <c r="W128" s="52" t="str">
        <f t="shared" si="164"/>
        <v/>
      </c>
      <c r="X128" s="52" t="str">
        <f t="shared" si="165"/>
        <v/>
      </c>
      <c r="Y128" s="52" t="str">
        <f t="shared" si="166"/>
        <v/>
      </c>
      <c r="Z128" s="49" t="str">
        <f t="shared" si="167"/>
        <v/>
      </c>
      <c r="AA128" s="49" t="str">
        <f t="shared" si="168"/>
        <v/>
      </c>
      <c r="AB128" s="49" t="str">
        <f t="shared" si="186"/>
        <v/>
      </c>
      <c r="AC128" s="49" t="str">
        <f t="shared" si="169"/>
        <v/>
      </c>
      <c r="AD128" s="49" t="str">
        <f t="shared" si="170"/>
        <v/>
      </c>
      <c r="AE128" s="52" t="str">
        <f t="shared" si="171"/>
        <v/>
      </c>
      <c r="AF128" s="52" t="str">
        <f t="shared" si="172"/>
        <v/>
      </c>
      <c r="AG128" s="52" t="str">
        <f t="shared" si="187"/>
        <v/>
      </c>
      <c r="AH128" s="52" t="str">
        <f t="shared" si="188"/>
        <v/>
      </c>
      <c r="AI128" s="52" t="str">
        <f t="shared" si="189"/>
        <v/>
      </c>
      <c r="AJ128" s="52" t="str">
        <f t="shared" si="145"/>
        <v/>
      </c>
      <c r="AK128" s="68" t="str">
        <f t="shared" si="173"/>
        <v/>
      </c>
      <c r="AL128" s="68" t="str">
        <f t="shared" si="174"/>
        <v/>
      </c>
      <c r="AM128" s="68"/>
      <c r="AN128" s="68" t="str">
        <f t="shared" si="146"/>
        <v/>
      </c>
      <c r="AO128" s="69" t="str">
        <f t="shared" si="131"/>
        <v/>
      </c>
      <c r="AP128" s="83" t="str">
        <f t="shared" si="175"/>
        <v/>
      </c>
      <c r="AQ128" s="9" t="str">
        <f t="shared" si="176"/>
        <v/>
      </c>
      <c r="AR128" s="9" t="str">
        <f t="shared" si="177"/>
        <v/>
      </c>
      <c r="AS128" s="50" t="e">
        <f t="shared" si="178"/>
        <v>#VALUE!</v>
      </c>
      <c r="AT128" s="50" t="e">
        <f t="shared" si="179"/>
        <v>#VALUE!</v>
      </c>
      <c r="AU128" s="50" t="str">
        <f t="shared" si="180"/>
        <v>F</v>
      </c>
      <c r="AV128" s="87" t="str">
        <f t="shared" si="181"/>
        <v/>
      </c>
      <c r="AW128" s="88" t="str">
        <f t="shared" si="182"/>
        <v>F</v>
      </c>
      <c r="AX128" s="95" t="str">
        <f t="shared" si="183"/>
        <v/>
      </c>
      <c r="AY128" s="49" t="str">
        <f t="shared" si="184"/>
        <v/>
      </c>
      <c r="AZ128" s="87"/>
      <c r="BA128" s="87"/>
      <c r="BB128" s="87">
        <f t="shared" si="97"/>
        <v>0</v>
      </c>
      <c r="BC128" s="87" t="str">
        <f t="shared" si="98"/>
        <v>Pass</v>
      </c>
      <c r="BD128" s="50" t="str">
        <f t="shared" si="185"/>
        <v/>
      </c>
    </row>
    <row r="129" spans="1:56">
      <c r="A129" s="49">
        <f>IF(D$4="বিজ্ঞান",Science!A125,(IF(D$4="মানবিক",Humanities!A125,(IF(D$4="ব্যাবসায় শিক্ষা",B.Studies!AK125)))))</f>
        <v>0</v>
      </c>
      <c r="B129" s="50"/>
      <c r="C129" s="51" t="str">
        <f>IFERROR(IF(AN129="","",RANK(AN129,AN$8:AN$172,0)+COUNTIF(AN$8:AN129,AN129)-1),"")</f>
        <v/>
      </c>
      <c r="D129" s="52" t="str">
        <f t="shared" si="147"/>
        <v/>
      </c>
      <c r="E129" s="52" t="str">
        <f t="shared" si="148"/>
        <v/>
      </c>
      <c r="F129" s="52" t="str">
        <f t="shared" si="149"/>
        <v/>
      </c>
      <c r="G129" s="52" t="str">
        <f t="shared" si="143"/>
        <v/>
      </c>
      <c r="H129" s="49" t="str">
        <f t="shared" si="150"/>
        <v/>
      </c>
      <c r="I129" s="49" t="str">
        <f t="shared" si="151"/>
        <v/>
      </c>
      <c r="J129" s="49" t="str">
        <f t="shared" si="144"/>
        <v/>
      </c>
      <c r="K129" s="52" t="str">
        <f t="shared" si="152"/>
        <v/>
      </c>
      <c r="L129" s="52" t="str">
        <f t="shared" si="153"/>
        <v/>
      </c>
      <c r="M129" s="52" t="str">
        <f t="shared" si="154"/>
        <v/>
      </c>
      <c r="N129" s="52" t="str">
        <f t="shared" si="155"/>
        <v/>
      </c>
      <c r="O129" s="52" t="str">
        <f t="shared" si="156"/>
        <v/>
      </c>
      <c r="P129" s="49" t="str">
        <f t="shared" si="157"/>
        <v/>
      </c>
      <c r="Q129" s="49" t="str">
        <f t="shared" si="158"/>
        <v/>
      </c>
      <c r="R129" s="49" t="str">
        <f t="shared" si="159"/>
        <v/>
      </c>
      <c r="S129" s="49" t="str">
        <f t="shared" si="160"/>
        <v/>
      </c>
      <c r="T129" s="49" t="str">
        <f t="shared" si="161"/>
        <v/>
      </c>
      <c r="U129" s="52" t="str">
        <f t="shared" si="162"/>
        <v/>
      </c>
      <c r="V129" s="52" t="str">
        <f t="shared" si="163"/>
        <v/>
      </c>
      <c r="W129" s="52" t="str">
        <f t="shared" si="164"/>
        <v/>
      </c>
      <c r="X129" s="52" t="str">
        <f t="shared" si="165"/>
        <v/>
      </c>
      <c r="Y129" s="52" t="str">
        <f t="shared" si="166"/>
        <v/>
      </c>
      <c r="Z129" s="49" t="str">
        <f t="shared" si="167"/>
        <v/>
      </c>
      <c r="AA129" s="49" t="str">
        <f t="shared" si="168"/>
        <v/>
      </c>
      <c r="AB129" s="49" t="str">
        <f t="shared" si="186"/>
        <v/>
      </c>
      <c r="AC129" s="49" t="str">
        <f t="shared" si="169"/>
        <v/>
      </c>
      <c r="AD129" s="49" t="str">
        <f t="shared" si="170"/>
        <v/>
      </c>
      <c r="AE129" s="52" t="str">
        <f t="shared" si="171"/>
        <v/>
      </c>
      <c r="AF129" s="52" t="str">
        <f t="shared" si="172"/>
        <v/>
      </c>
      <c r="AG129" s="52" t="str">
        <f t="shared" si="187"/>
        <v/>
      </c>
      <c r="AH129" s="52" t="str">
        <f t="shared" si="188"/>
        <v/>
      </c>
      <c r="AI129" s="52" t="str">
        <f t="shared" si="189"/>
        <v/>
      </c>
      <c r="AJ129" s="52" t="str">
        <f t="shared" si="145"/>
        <v/>
      </c>
      <c r="AK129" s="68" t="str">
        <f t="shared" si="173"/>
        <v/>
      </c>
      <c r="AL129" s="68" t="str">
        <f t="shared" si="174"/>
        <v/>
      </c>
      <c r="AM129" s="68"/>
      <c r="AN129" s="68" t="str">
        <f t="shared" si="146"/>
        <v/>
      </c>
      <c r="AO129" s="69" t="str">
        <f t="shared" si="131"/>
        <v/>
      </c>
      <c r="AP129" s="83" t="str">
        <f t="shared" si="175"/>
        <v/>
      </c>
      <c r="AQ129" s="9" t="str">
        <f t="shared" si="176"/>
        <v/>
      </c>
      <c r="AR129" s="9" t="str">
        <f t="shared" si="177"/>
        <v/>
      </c>
      <c r="AS129" s="50" t="e">
        <f t="shared" si="178"/>
        <v>#VALUE!</v>
      </c>
      <c r="AT129" s="50" t="e">
        <f t="shared" si="179"/>
        <v>#VALUE!</v>
      </c>
      <c r="AU129" s="50" t="str">
        <f t="shared" si="180"/>
        <v>F</v>
      </c>
      <c r="AV129" s="87" t="str">
        <f t="shared" si="181"/>
        <v/>
      </c>
      <c r="AW129" s="88" t="str">
        <f t="shared" si="182"/>
        <v>F</v>
      </c>
      <c r="AX129" s="95" t="str">
        <f t="shared" si="183"/>
        <v/>
      </c>
      <c r="AY129" s="49" t="str">
        <f t="shared" si="184"/>
        <v/>
      </c>
      <c r="AZ129" s="87"/>
      <c r="BA129" s="87"/>
      <c r="BB129" s="87">
        <f t="shared" si="97"/>
        <v>0</v>
      </c>
      <c r="BC129" s="87" t="str">
        <f t="shared" si="98"/>
        <v>Pass</v>
      </c>
      <c r="BD129" s="50" t="str">
        <f t="shared" si="185"/>
        <v/>
      </c>
    </row>
    <row r="130" spans="1:56">
      <c r="A130" s="49">
        <f>IF(D$4="বিজ্ঞান",Science!A126,(IF(D$4="মানবিক",Humanities!A126,(IF(D$4="ব্যাবসায় শিক্ষা",B.Studies!AK126)))))</f>
        <v>0</v>
      </c>
      <c r="B130" s="50"/>
      <c r="C130" s="51" t="str">
        <f>IFERROR(IF(AN130="","",RANK(AN130,AN$8:AN$172,0)+COUNTIF(AN$8:AN130,AN130)-1),"")</f>
        <v/>
      </c>
      <c r="D130" s="52" t="str">
        <f t="shared" si="147"/>
        <v/>
      </c>
      <c r="E130" s="52" t="str">
        <f t="shared" si="148"/>
        <v/>
      </c>
      <c r="F130" s="52" t="str">
        <f t="shared" si="149"/>
        <v/>
      </c>
      <c r="G130" s="52" t="str">
        <f t="shared" si="143"/>
        <v/>
      </c>
      <c r="H130" s="49" t="str">
        <f t="shared" si="150"/>
        <v/>
      </c>
      <c r="I130" s="49" t="str">
        <f t="shared" si="151"/>
        <v/>
      </c>
      <c r="J130" s="49" t="str">
        <f t="shared" si="144"/>
        <v/>
      </c>
      <c r="K130" s="52" t="str">
        <f t="shared" si="152"/>
        <v/>
      </c>
      <c r="L130" s="52" t="str">
        <f t="shared" si="153"/>
        <v/>
      </c>
      <c r="M130" s="52" t="str">
        <f t="shared" si="154"/>
        <v/>
      </c>
      <c r="N130" s="52" t="str">
        <f t="shared" si="155"/>
        <v/>
      </c>
      <c r="O130" s="52" t="str">
        <f t="shared" si="156"/>
        <v/>
      </c>
      <c r="P130" s="49" t="str">
        <f t="shared" si="157"/>
        <v/>
      </c>
      <c r="Q130" s="49" t="str">
        <f t="shared" si="158"/>
        <v/>
      </c>
      <c r="R130" s="49" t="str">
        <f t="shared" si="159"/>
        <v/>
      </c>
      <c r="S130" s="49" t="str">
        <f t="shared" si="160"/>
        <v/>
      </c>
      <c r="T130" s="49" t="str">
        <f t="shared" si="161"/>
        <v/>
      </c>
      <c r="U130" s="52" t="str">
        <f t="shared" si="162"/>
        <v/>
      </c>
      <c r="V130" s="52" t="str">
        <f t="shared" si="163"/>
        <v/>
      </c>
      <c r="W130" s="52" t="str">
        <f t="shared" si="164"/>
        <v/>
      </c>
      <c r="X130" s="52" t="str">
        <f t="shared" si="165"/>
        <v/>
      </c>
      <c r="Y130" s="52" t="str">
        <f t="shared" si="166"/>
        <v/>
      </c>
      <c r="Z130" s="49" t="str">
        <f t="shared" si="167"/>
        <v/>
      </c>
      <c r="AA130" s="49" t="str">
        <f t="shared" si="168"/>
        <v/>
      </c>
      <c r="AB130" s="49" t="str">
        <f t="shared" si="186"/>
        <v/>
      </c>
      <c r="AC130" s="49" t="str">
        <f t="shared" si="169"/>
        <v/>
      </c>
      <c r="AD130" s="49" t="str">
        <f t="shared" si="170"/>
        <v/>
      </c>
      <c r="AE130" s="52" t="str">
        <f t="shared" si="171"/>
        <v/>
      </c>
      <c r="AF130" s="52" t="str">
        <f t="shared" si="172"/>
        <v/>
      </c>
      <c r="AG130" s="52" t="str">
        <f t="shared" si="187"/>
        <v/>
      </c>
      <c r="AH130" s="52" t="str">
        <f t="shared" si="188"/>
        <v/>
      </c>
      <c r="AI130" s="52" t="str">
        <f t="shared" si="189"/>
        <v/>
      </c>
      <c r="AJ130" s="52" t="str">
        <f t="shared" si="145"/>
        <v/>
      </c>
      <c r="AK130" s="68" t="str">
        <f t="shared" si="173"/>
        <v/>
      </c>
      <c r="AL130" s="68" t="str">
        <f t="shared" si="174"/>
        <v/>
      </c>
      <c r="AM130" s="68"/>
      <c r="AN130" s="68" t="str">
        <f t="shared" si="146"/>
        <v/>
      </c>
      <c r="AO130" s="69" t="str">
        <f t="shared" si="131"/>
        <v/>
      </c>
      <c r="AP130" s="83" t="str">
        <f t="shared" si="175"/>
        <v/>
      </c>
      <c r="AQ130" s="9" t="str">
        <f t="shared" si="176"/>
        <v/>
      </c>
      <c r="AR130" s="9" t="str">
        <f t="shared" si="177"/>
        <v/>
      </c>
      <c r="AS130" s="50" t="e">
        <f t="shared" si="178"/>
        <v>#VALUE!</v>
      </c>
      <c r="AT130" s="50" t="e">
        <f t="shared" si="179"/>
        <v>#VALUE!</v>
      </c>
      <c r="AU130" s="50" t="str">
        <f t="shared" si="180"/>
        <v>F</v>
      </c>
      <c r="AV130" s="87" t="str">
        <f t="shared" si="181"/>
        <v/>
      </c>
      <c r="AW130" s="88" t="str">
        <f t="shared" si="182"/>
        <v>F</v>
      </c>
      <c r="AX130" s="95" t="str">
        <f t="shared" si="183"/>
        <v/>
      </c>
      <c r="AY130" s="49" t="str">
        <f t="shared" si="184"/>
        <v/>
      </c>
      <c r="AZ130" s="87"/>
      <c r="BA130" s="87"/>
      <c r="BB130" s="87">
        <f t="shared" si="97"/>
        <v>0</v>
      </c>
      <c r="BC130" s="87" t="str">
        <f t="shared" si="98"/>
        <v>Pass</v>
      </c>
      <c r="BD130" s="50" t="str">
        <f t="shared" si="185"/>
        <v/>
      </c>
    </row>
    <row r="131" spans="1:56">
      <c r="A131" s="49">
        <f>IF(D$4="বিজ্ঞান",Science!A127,(IF(D$4="মানবিক",Humanities!A127,(IF(D$4="ব্যাবসায় শিক্ষা",B.Studies!AK127)))))</f>
        <v>0</v>
      </c>
      <c r="B131" s="50"/>
      <c r="C131" s="51" t="str">
        <f>IFERROR(IF(AN131="","",RANK(AN131,AN$8:AN$172,0)+COUNTIF(AN$8:AN131,AN131)-1),"")</f>
        <v/>
      </c>
      <c r="D131" s="52" t="str">
        <f t="shared" si="147"/>
        <v/>
      </c>
      <c r="E131" s="52" t="str">
        <f t="shared" si="148"/>
        <v/>
      </c>
      <c r="F131" s="52" t="str">
        <f t="shared" si="149"/>
        <v/>
      </c>
      <c r="G131" s="52" t="str">
        <f t="shared" si="143"/>
        <v/>
      </c>
      <c r="H131" s="49" t="str">
        <f t="shared" si="150"/>
        <v/>
      </c>
      <c r="I131" s="49" t="str">
        <f t="shared" si="151"/>
        <v/>
      </c>
      <c r="J131" s="49" t="str">
        <f t="shared" si="144"/>
        <v/>
      </c>
      <c r="K131" s="52" t="str">
        <f t="shared" si="152"/>
        <v/>
      </c>
      <c r="L131" s="52" t="str">
        <f t="shared" si="153"/>
        <v/>
      </c>
      <c r="M131" s="52" t="str">
        <f t="shared" si="154"/>
        <v/>
      </c>
      <c r="N131" s="52" t="str">
        <f t="shared" si="155"/>
        <v/>
      </c>
      <c r="O131" s="52" t="str">
        <f t="shared" si="156"/>
        <v/>
      </c>
      <c r="P131" s="49" t="str">
        <f t="shared" si="157"/>
        <v/>
      </c>
      <c r="Q131" s="49" t="str">
        <f t="shared" si="158"/>
        <v/>
      </c>
      <c r="R131" s="49" t="str">
        <f t="shared" si="159"/>
        <v/>
      </c>
      <c r="S131" s="49" t="str">
        <f t="shared" si="160"/>
        <v/>
      </c>
      <c r="T131" s="49" t="str">
        <f t="shared" si="161"/>
        <v/>
      </c>
      <c r="U131" s="52" t="str">
        <f t="shared" si="162"/>
        <v/>
      </c>
      <c r="V131" s="52" t="str">
        <f t="shared" si="163"/>
        <v/>
      </c>
      <c r="W131" s="52" t="str">
        <f t="shared" si="164"/>
        <v/>
      </c>
      <c r="X131" s="52" t="str">
        <f t="shared" si="165"/>
        <v/>
      </c>
      <c r="Y131" s="52" t="str">
        <f t="shared" si="166"/>
        <v/>
      </c>
      <c r="Z131" s="49" t="str">
        <f t="shared" si="167"/>
        <v/>
      </c>
      <c r="AA131" s="49" t="str">
        <f t="shared" si="168"/>
        <v/>
      </c>
      <c r="AB131" s="49" t="str">
        <f t="shared" si="186"/>
        <v/>
      </c>
      <c r="AC131" s="49" t="str">
        <f t="shared" si="169"/>
        <v/>
      </c>
      <c r="AD131" s="49" t="str">
        <f t="shared" si="170"/>
        <v/>
      </c>
      <c r="AE131" s="52" t="str">
        <f t="shared" si="171"/>
        <v/>
      </c>
      <c r="AF131" s="52" t="str">
        <f t="shared" si="172"/>
        <v/>
      </c>
      <c r="AG131" s="52" t="str">
        <f t="shared" si="187"/>
        <v/>
      </c>
      <c r="AH131" s="52" t="str">
        <f t="shared" si="188"/>
        <v/>
      </c>
      <c r="AI131" s="52" t="str">
        <f t="shared" si="189"/>
        <v/>
      </c>
      <c r="AJ131" s="52" t="str">
        <f t="shared" si="145"/>
        <v/>
      </c>
      <c r="AK131" s="68" t="str">
        <f t="shared" si="173"/>
        <v/>
      </c>
      <c r="AL131" s="68" t="str">
        <f t="shared" si="174"/>
        <v/>
      </c>
      <c r="AM131" s="68"/>
      <c r="AN131" s="68" t="str">
        <f t="shared" si="146"/>
        <v/>
      </c>
      <c r="AO131" s="69" t="str">
        <f t="shared" si="131"/>
        <v/>
      </c>
      <c r="AP131" s="83" t="str">
        <f t="shared" si="175"/>
        <v/>
      </c>
      <c r="AQ131" s="9" t="str">
        <f t="shared" si="176"/>
        <v/>
      </c>
      <c r="AR131" s="9" t="str">
        <f t="shared" si="177"/>
        <v/>
      </c>
      <c r="AS131" s="50" t="e">
        <f t="shared" si="178"/>
        <v>#VALUE!</v>
      </c>
      <c r="AT131" s="50" t="e">
        <f t="shared" si="179"/>
        <v>#VALUE!</v>
      </c>
      <c r="AU131" s="50" t="str">
        <f t="shared" si="180"/>
        <v>F</v>
      </c>
      <c r="AV131" s="87" t="str">
        <f t="shared" si="181"/>
        <v/>
      </c>
      <c r="AW131" s="88" t="str">
        <f t="shared" si="182"/>
        <v>F</v>
      </c>
      <c r="AX131" s="95" t="str">
        <f t="shared" si="183"/>
        <v/>
      </c>
      <c r="AY131" s="49" t="str">
        <f t="shared" si="184"/>
        <v/>
      </c>
      <c r="AZ131" s="87"/>
      <c r="BA131" s="87"/>
      <c r="BB131" s="87">
        <f t="shared" ref="BB131:BB182" si="190">COUNTIF(D131:AI131,"F")</f>
        <v>0</v>
      </c>
      <c r="BC131" s="87" t="str">
        <f t="shared" ref="BC131:BC182" si="191">IF(BB131=0,"Pass",BB131)</f>
        <v>Pass</v>
      </c>
      <c r="BD131" s="50" t="str">
        <f t="shared" si="185"/>
        <v/>
      </c>
    </row>
    <row r="132" spans="1:56">
      <c r="A132" s="49">
        <f>IF(D$4="বিজ্ঞান",Science!A128,(IF(D$4="মানবিক",Humanities!A128,(IF(D$4="ব্যাবসায় শিক্ষা",B.Studies!AK128)))))</f>
        <v>0</v>
      </c>
      <c r="B132" s="50"/>
      <c r="C132" s="51" t="str">
        <f>IFERROR(IF(AN132="","",RANK(AN132,AN$8:AN$172,0)+COUNTIF(AN$8:AN132,AN132)-1),"")</f>
        <v/>
      </c>
      <c r="D132" s="52" t="str">
        <f t="shared" si="147"/>
        <v/>
      </c>
      <c r="E132" s="52" t="str">
        <f t="shared" si="148"/>
        <v/>
      </c>
      <c r="F132" s="52" t="str">
        <f t="shared" si="149"/>
        <v/>
      </c>
      <c r="G132" s="52" t="str">
        <f t="shared" si="143"/>
        <v/>
      </c>
      <c r="H132" s="49" t="str">
        <f t="shared" si="150"/>
        <v/>
      </c>
      <c r="I132" s="49" t="str">
        <f t="shared" si="151"/>
        <v/>
      </c>
      <c r="J132" s="49" t="str">
        <f t="shared" si="144"/>
        <v/>
      </c>
      <c r="K132" s="52" t="str">
        <f t="shared" si="152"/>
        <v/>
      </c>
      <c r="L132" s="52" t="str">
        <f t="shared" si="153"/>
        <v/>
      </c>
      <c r="M132" s="52" t="str">
        <f t="shared" si="154"/>
        <v/>
      </c>
      <c r="N132" s="52" t="str">
        <f t="shared" si="155"/>
        <v/>
      </c>
      <c r="O132" s="52" t="str">
        <f t="shared" si="156"/>
        <v/>
      </c>
      <c r="P132" s="49" t="str">
        <f t="shared" si="157"/>
        <v/>
      </c>
      <c r="Q132" s="49" t="str">
        <f t="shared" si="158"/>
        <v/>
      </c>
      <c r="R132" s="49" t="str">
        <f t="shared" si="159"/>
        <v/>
      </c>
      <c r="S132" s="49" t="str">
        <f t="shared" si="160"/>
        <v/>
      </c>
      <c r="T132" s="49" t="str">
        <f t="shared" si="161"/>
        <v/>
      </c>
      <c r="U132" s="52" t="str">
        <f t="shared" si="162"/>
        <v/>
      </c>
      <c r="V132" s="52" t="str">
        <f t="shared" si="163"/>
        <v/>
      </c>
      <c r="W132" s="52" t="str">
        <f t="shared" si="164"/>
        <v/>
      </c>
      <c r="X132" s="52" t="str">
        <f t="shared" si="165"/>
        <v/>
      </c>
      <c r="Y132" s="52" t="str">
        <f t="shared" si="166"/>
        <v/>
      </c>
      <c r="Z132" s="49" t="str">
        <f t="shared" si="167"/>
        <v/>
      </c>
      <c r="AA132" s="49" t="str">
        <f t="shared" si="168"/>
        <v/>
      </c>
      <c r="AB132" s="49" t="str">
        <f t="shared" si="186"/>
        <v/>
      </c>
      <c r="AC132" s="49" t="str">
        <f t="shared" si="169"/>
        <v/>
      </c>
      <c r="AD132" s="49" t="str">
        <f t="shared" si="170"/>
        <v/>
      </c>
      <c r="AE132" s="52" t="str">
        <f t="shared" si="171"/>
        <v/>
      </c>
      <c r="AF132" s="52" t="str">
        <f t="shared" si="172"/>
        <v/>
      </c>
      <c r="AG132" s="52" t="str">
        <f t="shared" si="187"/>
        <v/>
      </c>
      <c r="AH132" s="52" t="str">
        <f t="shared" si="188"/>
        <v/>
      </c>
      <c r="AI132" s="52" t="str">
        <f t="shared" si="189"/>
        <v/>
      </c>
      <c r="AJ132" s="52" t="str">
        <f t="shared" si="145"/>
        <v/>
      </c>
      <c r="AK132" s="68" t="str">
        <f t="shared" si="173"/>
        <v/>
      </c>
      <c r="AL132" s="68" t="str">
        <f t="shared" si="174"/>
        <v/>
      </c>
      <c r="AM132" s="68"/>
      <c r="AN132" s="68" t="str">
        <f t="shared" si="146"/>
        <v/>
      </c>
      <c r="AO132" s="69" t="str">
        <f t="shared" si="131"/>
        <v/>
      </c>
      <c r="AP132" s="83" t="str">
        <f t="shared" si="175"/>
        <v/>
      </c>
      <c r="AQ132" s="9" t="str">
        <f t="shared" si="176"/>
        <v/>
      </c>
      <c r="AR132" s="9" t="str">
        <f t="shared" si="177"/>
        <v/>
      </c>
      <c r="AS132" s="50" t="e">
        <f t="shared" si="178"/>
        <v>#VALUE!</v>
      </c>
      <c r="AT132" s="50" t="e">
        <f t="shared" si="179"/>
        <v>#VALUE!</v>
      </c>
      <c r="AU132" s="50" t="str">
        <f t="shared" si="180"/>
        <v>F</v>
      </c>
      <c r="AV132" s="87" t="str">
        <f t="shared" si="181"/>
        <v/>
      </c>
      <c r="AW132" s="88" t="str">
        <f t="shared" si="182"/>
        <v>F</v>
      </c>
      <c r="AX132" s="95" t="str">
        <f t="shared" si="183"/>
        <v/>
      </c>
      <c r="AY132" s="49" t="str">
        <f t="shared" si="184"/>
        <v/>
      </c>
      <c r="AZ132" s="87"/>
      <c r="BA132" s="87"/>
      <c r="BB132" s="87">
        <f t="shared" si="190"/>
        <v>0</v>
      </c>
      <c r="BC132" s="87" t="str">
        <f t="shared" si="191"/>
        <v>Pass</v>
      </c>
      <c r="BD132" s="50" t="str">
        <f t="shared" si="185"/>
        <v/>
      </c>
    </row>
    <row r="133" spans="1:56">
      <c r="A133" s="49">
        <f>IF(D$4="বিজ্ঞান",Science!A129,(IF(D$4="মানবিক",Humanities!A129,(IF(D$4="ব্যাবসায় শিক্ষা",B.Studies!AK129)))))</f>
        <v>0</v>
      </c>
      <c r="B133" s="50"/>
      <c r="C133" s="51" t="str">
        <f>IFERROR(IF(AN133="","",RANK(AN133,AN$8:AN$172,0)+COUNTIF(AN$8:AN133,AN133)-1),"")</f>
        <v/>
      </c>
      <c r="D133" s="52" t="str">
        <f t="shared" si="147"/>
        <v/>
      </c>
      <c r="E133" s="52" t="str">
        <f t="shared" si="148"/>
        <v/>
      </c>
      <c r="F133" s="52" t="str">
        <f t="shared" si="149"/>
        <v/>
      </c>
      <c r="G133" s="52" t="str">
        <f t="shared" si="143"/>
        <v/>
      </c>
      <c r="H133" s="49" t="str">
        <f t="shared" si="150"/>
        <v/>
      </c>
      <c r="I133" s="49" t="str">
        <f t="shared" si="151"/>
        <v/>
      </c>
      <c r="J133" s="49" t="str">
        <f t="shared" si="144"/>
        <v/>
      </c>
      <c r="K133" s="52" t="str">
        <f t="shared" si="152"/>
        <v/>
      </c>
      <c r="L133" s="52" t="str">
        <f t="shared" si="153"/>
        <v/>
      </c>
      <c r="M133" s="52" t="str">
        <f t="shared" si="154"/>
        <v/>
      </c>
      <c r="N133" s="52" t="str">
        <f t="shared" si="155"/>
        <v/>
      </c>
      <c r="O133" s="52" t="str">
        <f t="shared" si="156"/>
        <v/>
      </c>
      <c r="P133" s="49" t="str">
        <f t="shared" si="157"/>
        <v/>
      </c>
      <c r="Q133" s="49" t="str">
        <f t="shared" si="158"/>
        <v/>
      </c>
      <c r="R133" s="49" t="str">
        <f t="shared" si="159"/>
        <v/>
      </c>
      <c r="S133" s="49" t="str">
        <f t="shared" si="160"/>
        <v/>
      </c>
      <c r="T133" s="49" t="str">
        <f t="shared" si="161"/>
        <v/>
      </c>
      <c r="U133" s="52" t="str">
        <f t="shared" si="162"/>
        <v/>
      </c>
      <c r="V133" s="52" t="str">
        <f t="shared" si="163"/>
        <v/>
      </c>
      <c r="W133" s="52" t="str">
        <f t="shared" si="164"/>
        <v/>
      </c>
      <c r="X133" s="52" t="str">
        <f t="shared" si="165"/>
        <v/>
      </c>
      <c r="Y133" s="52" t="str">
        <f t="shared" si="166"/>
        <v/>
      </c>
      <c r="Z133" s="49" t="str">
        <f t="shared" si="167"/>
        <v/>
      </c>
      <c r="AA133" s="49" t="str">
        <f t="shared" si="168"/>
        <v/>
      </c>
      <c r="AB133" s="49" t="str">
        <f t="shared" si="186"/>
        <v/>
      </c>
      <c r="AC133" s="49" t="str">
        <f t="shared" si="169"/>
        <v/>
      </c>
      <c r="AD133" s="49" t="str">
        <f t="shared" si="170"/>
        <v/>
      </c>
      <c r="AE133" s="52" t="str">
        <f t="shared" si="171"/>
        <v/>
      </c>
      <c r="AF133" s="52" t="str">
        <f t="shared" si="172"/>
        <v/>
      </c>
      <c r="AG133" s="52" t="str">
        <f t="shared" si="187"/>
        <v/>
      </c>
      <c r="AH133" s="52" t="str">
        <f t="shared" si="188"/>
        <v/>
      </c>
      <c r="AI133" s="52" t="str">
        <f t="shared" si="189"/>
        <v/>
      </c>
      <c r="AJ133" s="52" t="str">
        <f t="shared" si="145"/>
        <v/>
      </c>
      <c r="AK133" s="68" t="str">
        <f t="shared" si="173"/>
        <v/>
      </c>
      <c r="AL133" s="68" t="str">
        <f t="shared" si="174"/>
        <v/>
      </c>
      <c r="AM133" s="68"/>
      <c r="AN133" s="68" t="str">
        <f t="shared" si="146"/>
        <v/>
      </c>
      <c r="AO133" s="69" t="str">
        <f t="shared" si="131"/>
        <v/>
      </c>
      <c r="AP133" s="83" t="str">
        <f t="shared" si="175"/>
        <v/>
      </c>
      <c r="AQ133" s="9" t="str">
        <f t="shared" si="176"/>
        <v/>
      </c>
      <c r="AR133" s="9" t="str">
        <f t="shared" si="177"/>
        <v/>
      </c>
      <c r="AS133" s="50" t="e">
        <f t="shared" si="178"/>
        <v>#VALUE!</v>
      </c>
      <c r="AT133" s="50" t="e">
        <f t="shared" si="179"/>
        <v>#VALUE!</v>
      </c>
      <c r="AU133" s="50" t="str">
        <f t="shared" si="180"/>
        <v>F</v>
      </c>
      <c r="AV133" s="87" t="str">
        <f t="shared" si="181"/>
        <v/>
      </c>
      <c r="AW133" s="88" t="str">
        <f t="shared" si="182"/>
        <v>F</v>
      </c>
      <c r="AX133" s="95" t="str">
        <f t="shared" si="183"/>
        <v/>
      </c>
      <c r="AY133" s="49" t="str">
        <f t="shared" si="184"/>
        <v/>
      </c>
      <c r="AZ133" s="87"/>
      <c r="BA133" s="87"/>
      <c r="BB133" s="87">
        <f t="shared" si="190"/>
        <v>0</v>
      </c>
      <c r="BC133" s="87" t="str">
        <f t="shared" si="191"/>
        <v>Pass</v>
      </c>
      <c r="BD133" s="50" t="str">
        <f t="shared" si="185"/>
        <v/>
      </c>
    </row>
    <row r="134" spans="1:56">
      <c r="A134" s="49">
        <f>IF(D$4="বিজ্ঞান",Science!A130,(IF(D$4="মানবিক",Humanities!A130,(IF(D$4="ব্যাবসায় শিক্ষা",B.Studies!AK130)))))</f>
        <v>0</v>
      </c>
      <c r="B134" s="50"/>
      <c r="C134" s="51" t="str">
        <f>IFERROR(IF(AN134="","",RANK(AN134,AN$8:AN$172,0)+COUNTIF(AN$8:AN134,AN134)-1),"")</f>
        <v/>
      </c>
      <c r="D134" s="52" t="str">
        <f t="shared" si="147"/>
        <v/>
      </c>
      <c r="E134" s="52" t="str">
        <f t="shared" si="148"/>
        <v/>
      </c>
      <c r="F134" s="52" t="str">
        <f t="shared" si="149"/>
        <v/>
      </c>
      <c r="G134" s="52" t="str">
        <f t="shared" si="143"/>
        <v/>
      </c>
      <c r="H134" s="49" t="str">
        <f t="shared" si="150"/>
        <v/>
      </c>
      <c r="I134" s="49" t="str">
        <f t="shared" si="151"/>
        <v/>
      </c>
      <c r="J134" s="49" t="str">
        <f t="shared" si="144"/>
        <v/>
      </c>
      <c r="K134" s="52" t="str">
        <f t="shared" si="152"/>
        <v/>
      </c>
      <c r="L134" s="52" t="str">
        <f t="shared" si="153"/>
        <v/>
      </c>
      <c r="M134" s="52" t="str">
        <f t="shared" si="154"/>
        <v/>
      </c>
      <c r="N134" s="52" t="str">
        <f t="shared" si="155"/>
        <v/>
      </c>
      <c r="O134" s="52" t="str">
        <f t="shared" si="156"/>
        <v/>
      </c>
      <c r="P134" s="49" t="str">
        <f t="shared" si="157"/>
        <v/>
      </c>
      <c r="Q134" s="49" t="str">
        <f t="shared" si="158"/>
        <v/>
      </c>
      <c r="R134" s="49" t="str">
        <f t="shared" si="159"/>
        <v/>
      </c>
      <c r="S134" s="49" t="str">
        <f t="shared" si="160"/>
        <v/>
      </c>
      <c r="T134" s="49" t="str">
        <f t="shared" si="161"/>
        <v/>
      </c>
      <c r="U134" s="52" t="str">
        <f t="shared" si="162"/>
        <v/>
      </c>
      <c r="V134" s="52" t="str">
        <f t="shared" si="163"/>
        <v/>
      </c>
      <c r="W134" s="52" t="str">
        <f t="shared" si="164"/>
        <v/>
      </c>
      <c r="X134" s="52" t="str">
        <f t="shared" si="165"/>
        <v/>
      </c>
      <c r="Y134" s="52" t="str">
        <f t="shared" si="166"/>
        <v/>
      </c>
      <c r="Z134" s="49" t="str">
        <f t="shared" si="167"/>
        <v/>
      </c>
      <c r="AA134" s="49" t="str">
        <f t="shared" si="168"/>
        <v/>
      </c>
      <c r="AB134" s="49" t="str">
        <f t="shared" si="186"/>
        <v/>
      </c>
      <c r="AC134" s="49" t="str">
        <f t="shared" si="169"/>
        <v/>
      </c>
      <c r="AD134" s="49" t="str">
        <f t="shared" si="170"/>
        <v/>
      </c>
      <c r="AE134" s="52" t="str">
        <f t="shared" si="171"/>
        <v/>
      </c>
      <c r="AF134" s="52" t="str">
        <f t="shared" si="172"/>
        <v/>
      </c>
      <c r="AG134" s="52" t="str">
        <f t="shared" si="187"/>
        <v/>
      </c>
      <c r="AH134" s="52" t="str">
        <f t="shared" si="188"/>
        <v/>
      </c>
      <c r="AI134" s="52" t="str">
        <f t="shared" si="189"/>
        <v/>
      </c>
      <c r="AJ134" s="52" t="str">
        <f t="shared" si="145"/>
        <v/>
      </c>
      <c r="AK134" s="68" t="str">
        <f t="shared" si="173"/>
        <v/>
      </c>
      <c r="AL134" s="68" t="str">
        <f t="shared" si="174"/>
        <v/>
      </c>
      <c r="AM134" s="68"/>
      <c r="AN134" s="68" t="str">
        <f t="shared" si="146"/>
        <v/>
      </c>
      <c r="AO134" s="69" t="str">
        <f t="shared" si="131"/>
        <v/>
      </c>
      <c r="AP134" s="83" t="str">
        <f t="shared" si="175"/>
        <v/>
      </c>
      <c r="AQ134" s="9" t="str">
        <f t="shared" si="176"/>
        <v/>
      </c>
      <c r="AR134" s="9" t="str">
        <f t="shared" si="177"/>
        <v/>
      </c>
      <c r="AS134" s="50" t="e">
        <f t="shared" si="178"/>
        <v>#VALUE!</v>
      </c>
      <c r="AT134" s="50" t="e">
        <f t="shared" si="179"/>
        <v>#VALUE!</v>
      </c>
      <c r="AU134" s="50" t="str">
        <f t="shared" si="180"/>
        <v>F</v>
      </c>
      <c r="AV134" s="87" t="str">
        <f t="shared" si="181"/>
        <v/>
      </c>
      <c r="AW134" s="88" t="str">
        <f t="shared" si="182"/>
        <v>F</v>
      </c>
      <c r="AX134" s="95" t="str">
        <f t="shared" si="183"/>
        <v/>
      </c>
      <c r="AY134" s="49" t="str">
        <f t="shared" si="184"/>
        <v/>
      </c>
      <c r="AZ134" s="87"/>
      <c r="BA134" s="87"/>
      <c r="BB134" s="87">
        <f t="shared" si="190"/>
        <v>0</v>
      </c>
      <c r="BC134" s="87" t="str">
        <f t="shared" si="191"/>
        <v>Pass</v>
      </c>
      <c r="BD134" s="50" t="str">
        <f t="shared" si="185"/>
        <v/>
      </c>
    </row>
    <row r="135" spans="1:56">
      <c r="A135" s="49">
        <f>IF(D$4="বিজ্ঞান",Science!A131,(IF(D$4="মানবিক",Humanities!A131,(IF(D$4="ব্যাবসায় শিক্ষা",B.Studies!AK131)))))</f>
        <v>0</v>
      </c>
      <c r="B135" s="50"/>
      <c r="C135" s="51" t="str">
        <f>IFERROR(IF(AN135="","",RANK(AN135,AN$8:AN$172,0)+COUNTIF(AN$8:AN135,AN135)-1),"")</f>
        <v/>
      </c>
      <c r="D135" s="52" t="str">
        <f t="shared" si="147"/>
        <v/>
      </c>
      <c r="E135" s="52" t="str">
        <f t="shared" si="148"/>
        <v/>
      </c>
      <c r="F135" s="52" t="str">
        <f t="shared" si="149"/>
        <v/>
      </c>
      <c r="G135" s="52" t="str">
        <f t="shared" si="143"/>
        <v/>
      </c>
      <c r="H135" s="49" t="str">
        <f t="shared" si="150"/>
        <v/>
      </c>
      <c r="I135" s="49" t="str">
        <f t="shared" si="151"/>
        <v/>
      </c>
      <c r="J135" s="49" t="str">
        <f t="shared" si="144"/>
        <v/>
      </c>
      <c r="K135" s="52" t="str">
        <f t="shared" si="152"/>
        <v/>
      </c>
      <c r="L135" s="52" t="str">
        <f t="shared" si="153"/>
        <v/>
      </c>
      <c r="M135" s="52" t="str">
        <f t="shared" si="154"/>
        <v/>
      </c>
      <c r="N135" s="52" t="str">
        <f t="shared" si="155"/>
        <v/>
      </c>
      <c r="O135" s="52" t="str">
        <f t="shared" si="156"/>
        <v/>
      </c>
      <c r="P135" s="49" t="str">
        <f t="shared" si="157"/>
        <v/>
      </c>
      <c r="Q135" s="49" t="str">
        <f t="shared" si="158"/>
        <v/>
      </c>
      <c r="R135" s="49" t="str">
        <f t="shared" si="159"/>
        <v/>
      </c>
      <c r="S135" s="49" t="str">
        <f t="shared" si="160"/>
        <v/>
      </c>
      <c r="T135" s="49" t="str">
        <f t="shared" si="161"/>
        <v/>
      </c>
      <c r="U135" s="52" t="str">
        <f t="shared" si="162"/>
        <v/>
      </c>
      <c r="V135" s="52" t="str">
        <f t="shared" si="163"/>
        <v/>
      </c>
      <c r="W135" s="52" t="str">
        <f t="shared" si="164"/>
        <v/>
      </c>
      <c r="X135" s="52" t="str">
        <f t="shared" si="165"/>
        <v/>
      </c>
      <c r="Y135" s="52" t="str">
        <f t="shared" si="166"/>
        <v/>
      </c>
      <c r="Z135" s="49" t="str">
        <f t="shared" si="167"/>
        <v/>
      </c>
      <c r="AA135" s="49" t="str">
        <f t="shared" si="168"/>
        <v/>
      </c>
      <c r="AB135" s="49" t="str">
        <f t="shared" si="186"/>
        <v/>
      </c>
      <c r="AC135" s="49" t="str">
        <f t="shared" si="169"/>
        <v/>
      </c>
      <c r="AD135" s="49" t="str">
        <f t="shared" si="170"/>
        <v/>
      </c>
      <c r="AE135" s="52" t="str">
        <f t="shared" si="171"/>
        <v/>
      </c>
      <c r="AF135" s="52" t="str">
        <f t="shared" si="172"/>
        <v/>
      </c>
      <c r="AG135" s="52" t="str">
        <f t="shared" si="187"/>
        <v/>
      </c>
      <c r="AH135" s="52" t="str">
        <f t="shared" si="188"/>
        <v/>
      </c>
      <c r="AI135" s="52" t="str">
        <f t="shared" si="189"/>
        <v/>
      </c>
      <c r="AJ135" s="52" t="str">
        <f t="shared" si="145"/>
        <v/>
      </c>
      <c r="AK135" s="68" t="str">
        <f t="shared" si="173"/>
        <v/>
      </c>
      <c r="AL135" s="68" t="str">
        <f t="shared" si="174"/>
        <v/>
      </c>
      <c r="AM135" s="68"/>
      <c r="AN135" s="68" t="str">
        <f t="shared" si="146"/>
        <v/>
      </c>
      <c r="AO135" s="69" t="str">
        <f t="shared" si="131"/>
        <v/>
      </c>
      <c r="AP135" s="83" t="str">
        <f t="shared" si="175"/>
        <v/>
      </c>
      <c r="AQ135" s="9" t="str">
        <f t="shared" si="176"/>
        <v/>
      </c>
      <c r="AR135" s="9" t="str">
        <f t="shared" si="177"/>
        <v/>
      </c>
      <c r="AS135" s="50" t="e">
        <f t="shared" si="178"/>
        <v>#VALUE!</v>
      </c>
      <c r="AT135" s="50" t="e">
        <f t="shared" si="179"/>
        <v>#VALUE!</v>
      </c>
      <c r="AU135" s="50" t="str">
        <f t="shared" si="180"/>
        <v>F</v>
      </c>
      <c r="AV135" s="87" t="str">
        <f t="shared" si="181"/>
        <v/>
      </c>
      <c r="AW135" s="88" t="str">
        <f t="shared" si="182"/>
        <v>F</v>
      </c>
      <c r="AX135" s="95" t="str">
        <f t="shared" si="183"/>
        <v/>
      </c>
      <c r="AY135" s="49" t="str">
        <f t="shared" si="184"/>
        <v/>
      </c>
      <c r="AZ135" s="87"/>
      <c r="BA135" s="87"/>
      <c r="BB135" s="87">
        <f t="shared" si="190"/>
        <v>0</v>
      </c>
      <c r="BC135" s="87" t="str">
        <f t="shared" si="191"/>
        <v>Pass</v>
      </c>
      <c r="BD135" s="50" t="str">
        <f t="shared" si="185"/>
        <v/>
      </c>
    </row>
    <row r="136" spans="1:56">
      <c r="A136" s="49">
        <f>IF(D$4="বিজ্ঞান",Science!A132,(IF(D$4="মানবিক",Humanities!A132,(IF(D$4="ব্যাবসায় শিক্ষা",B.Studies!AK132)))))</f>
        <v>0</v>
      </c>
      <c r="B136" s="50"/>
      <c r="C136" s="51" t="str">
        <f>IFERROR(IF(AN136="","",RANK(AN136,AN$8:AN$172,0)+COUNTIF(AN$8:AN136,AN136)-1),"")</f>
        <v/>
      </c>
      <c r="D136" s="52" t="str">
        <f t="shared" ref="D136:D167" si="192">IFERROR(IF(D$4="বিজ্ঞান",(VLOOKUP(A136,DSc,6,FALSE)),IF(D$4="মানবিক",(VLOOKUP(A136,DHU,6,FALSE)),IF(D$4="ব্যাবসায় শিক্ষা",(VLOOKUP(A136,DBS,6,FALSE))))),"")</f>
        <v/>
      </c>
      <c r="E136" s="52" t="str">
        <f t="shared" ref="E136:E167" si="193">IFERROR(IF(D$4="বিজ্ঞান",(VLOOKUP(A136,DSc,7,FALSE)),IF(D$4="মানবিক",(VLOOKUP(A136,DHU,7,FALSE)),(VLOOKUP(A136,DBS,7,FALSE)))),"")</f>
        <v/>
      </c>
      <c r="F136" s="52" t="str">
        <f t="shared" ref="F136:F167" si="194">IFERROR(IF(D$4="বিজ্ঞান",(VLOOKUP(A136,DSc,8,FALSE)),IF(D$4="মানবিক",(VLOOKUP(A136,DHU,8,FALSE)),(VLOOKUP(A136,DBS,8,FALSE)))),"")</f>
        <v/>
      </c>
      <c r="G136" s="52" t="str">
        <f t="shared" si="143"/>
        <v/>
      </c>
      <c r="H136" s="49" t="str">
        <f t="shared" ref="H136:H167" si="195">IFERROR(IF(D$4="বিজ্ঞান",(VLOOKUP(A136,DSc,14,FALSE)),IF(D$4="মানবিক",(VLOOKUP(A136,DHU,14,FALSE)),(VLOOKUP(A136,DBS,14,FALSE)))),"")</f>
        <v/>
      </c>
      <c r="I136" s="49" t="str">
        <f t="shared" ref="I136:I167" si="196">IFERROR(IF(D$4="বিজ্ঞান",(VLOOKUP(A136,DSc,15,FALSE)),IF(D$4="মানবিক",(VLOOKUP(A136,DHU,15,FALSE)),(VLOOKUP(A136,DBS,15,FALSE)))),"")</f>
        <v/>
      </c>
      <c r="J136" s="49" t="str">
        <f t="shared" si="144"/>
        <v/>
      </c>
      <c r="K136" s="52" t="str">
        <f t="shared" ref="K136:K167" si="197">IFERROR(IF(D$4="বিজ্ঞান",(VLOOKUP(A136,DSc,23,FALSE)),IF(D$4="মানবিক",(VLOOKUP(A136,DHU,22,FALSE)),(VLOOKUP(A136,DBS,22,FALSE)))),"")</f>
        <v/>
      </c>
      <c r="L136" s="52" t="str">
        <f t="shared" ref="L136:L167" si="198">IFERROR(IF(D$4="বিজ্ঞান",(VLOOKUP(A136,DSc,24,FALSE)),IF(D$4="মানবিক",(VLOOKUP(A136,DHU,23,FALSE)),(VLOOKUP(A136,DBS,23,FALSE)))),"")</f>
        <v/>
      </c>
      <c r="M136" s="52" t="str">
        <f t="shared" ref="M136:M167" si="199">IFERROR(IF(D$4="বিজ্ঞান",(VLOOKUP(A136,DSc,25,FALSE)),IF(D$4="মানবিক",(VLOOKUP(A136,DHU,0,FALSE)),(VLOOKUP(A136,DBS,0,FALSE)))),"")</f>
        <v/>
      </c>
      <c r="N136" s="52" t="str">
        <f t="shared" ref="N136:N167" si="200">IFERROR(IF(D$4="বিজ্ঞান",(VLOOKUP(A136,DSc,26,FALSE)),IF(D$4="মানবিক",(VLOOKUP(A136,DHU,24,FALSE)),(VLOOKUP(A136,DBS,24,FALSE)))),"")</f>
        <v/>
      </c>
      <c r="O136" s="52" t="str">
        <f t="shared" ref="O136:O167" si="201">IFERROR(IF(D$4="বিজ্ঞান",(VLOOKUP(A136,DSc,28,FALSE)),IF(D$4="মানবিক",(VLOOKUP(A136,DHU,26,FALSE)),(VLOOKUP(A136,DBS,26,FALSE)))),"")</f>
        <v/>
      </c>
      <c r="P136" s="49" t="str">
        <f t="shared" ref="P136:P167" si="202">IFERROR(IF(D$4="বিজ্ঞান",(VLOOKUP(A136,DSc,34,FALSE)),IF(D$4="মানবিক",(VLOOKUP(A136,DHU,31,FALSE)),(VLOOKUP(A136,DBS,31,FALSE)))),"")</f>
        <v/>
      </c>
      <c r="Q136" s="49" t="str">
        <f t="shared" ref="Q136:Q167" si="203">IFERROR(IF(D$4="বিজ্ঞান",(VLOOKUP(A136,DSc,35,FALSE)),IF(D$4="মানবিক",(VLOOKUP(A136,DHU,32,FALSE)),(VLOOKUP(A136,DBS,32,FALSE)))),"")</f>
        <v/>
      </c>
      <c r="R136" s="49" t="str">
        <f t="shared" ref="R136:R167" si="204">IFERROR(IF(D$4="বিজ্ঞান",(VLOOKUP(A136,DSc,36,FALSE)),IF(D$4="মানবিক",(VLOOKUP(A136,DHU,0,FALSE)),(VLOOKUP(A136,DBS,0,FALSE)))),"")</f>
        <v/>
      </c>
      <c r="S136" s="49" t="str">
        <f t="shared" ref="S136:S167" si="205">IFERROR(IF(D$4="বিজ্ঞান",(VLOOKUP(A136,DSc,37,FALSE)),IF(D$4="মানবিক",(VLOOKUP(A136,DHU,33,FALSE)),(VLOOKUP(A136,DBS,33,FALSE)))),"")</f>
        <v/>
      </c>
      <c r="T136" s="49" t="str">
        <f t="shared" ref="T136:T167" si="206">IFERROR(IF(D$4="বিজ্ঞান",(VLOOKUP(A136,DSc,39,FALSE)),IF(D$4="মানবিক",(VLOOKUP(A136,DHU,35,FALSE)),(VLOOKUP(A136,DBS,35,FALSE)))),"")</f>
        <v/>
      </c>
      <c r="U136" s="52" t="str">
        <f t="shared" ref="U136:U167" si="207">IFERROR(IF(D$4="বিজ্ঞান",(VLOOKUP(A136,DSc,45,FALSE)),IF(D$4="মানবিক",(VLOOKUP(A136,DHU,40,FALSE)),(VLOOKUP(A136,DBS,40,FALSE)))),"")</f>
        <v/>
      </c>
      <c r="V136" s="52" t="str">
        <f t="shared" ref="V136:V167" si="208">IFERROR(IF(D$4="বিজ্ঞান",(VLOOKUP(A136,DSc,46,FALSE)),IF(D$4="মানবিক",(VLOOKUP(A136,DHU,41,FALSE)),(VLOOKUP(A136,DBS,41,FALSE)))),"")</f>
        <v/>
      </c>
      <c r="W136" s="52" t="str">
        <f t="shared" ref="W136:W167" si="209">IFERROR(IF(D$4="বিজ্ঞান",(VLOOKUP(A136,DSc,47,FALSE)),IF(D$4="মানবিক",(VLOOKUP(A136,DHU,0,FALSE)),(VLOOKUP(A136,DBS,0,FALSE)))),"")</f>
        <v/>
      </c>
      <c r="X136" s="52" t="str">
        <f t="shared" ref="X136:X167" si="210">IFERROR(IF(D$4="বিজ্ঞান",(VLOOKUP(A136,DSc,48,FALSE)),IF(D$4="মানবিক",(VLOOKUP(A136,DHU,42,FALSE)),(VLOOKUP(A136,DBS,42,FALSE)))),"")</f>
        <v/>
      </c>
      <c r="Y136" s="52" t="str">
        <f t="shared" ref="Y136:Y167" si="211">IFERROR(IF(D$4="বিজ্ঞান",(VLOOKUP(A136,DSc,50,FALSE)),IF(D$4="মানবিক",(VLOOKUP(A136,DHU,44,FALSE)),(VLOOKUP(A136,DBS,44,FALSE)))),"")</f>
        <v/>
      </c>
      <c r="Z136" s="49" t="str">
        <f t="shared" ref="Z136:Z167" si="212">IFERROR(IF(D$4="বিজ্ঞান",(VLOOKUP(A136,DSc,56,FALSE)),IF(D$4="মানবিক",(VLOOKUP(A136,DHU,49,FALSE)),(VLOOKUP(A136,DBS,49,FALSE)))),"")</f>
        <v/>
      </c>
      <c r="AA136" s="49" t="str">
        <f t="shared" ref="AA136:AA167" si="213">IFERROR(IF(D$4="বিজ্ঞান",(VLOOKUP(A136,DSc,57,FALSE)),IF(D$4="মানবিক",(VLOOKUP(A136,DHU,50,FALSE)),(VLOOKUP(A136,DBS,50,FALSE)))),"")</f>
        <v/>
      </c>
      <c r="AB136" s="49" t="str">
        <f t="shared" si="186"/>
        <v/>
      </c>
      <c r="AC136" s="49" t="str">
        <f t="shared" ref="AC136:AC167" si="214">IFERROR(IF(D$4="বিজ্ঞান",(VLOOKUP(A136,DSc,59,FALSE)),IF(D$4="মানবিক",(VLOOKUP(A136,DHU,51,FALSE)),(VLOOKUP(A136,DBS,51,FALSE)))),"")</f>
        <v/>
      </c>
      <c r="AD136" s="49" t="str">
        <f t="shared" ref="AD136:AD167" si="215">IFERROR(IF(D$4="বিজ্ঞান",(VLOOKUP(A136,DSc,61,FALSE)),IF(D$4="মানবিক",(VLOOKUP(A136,DHU,53,FALSE)),(VLOOKUP(A136,DBS,53,FALSE)))),"")</f>
        <v/>
      </c>
      <c r="AE136" s="52" t="str">
        <f t="shared" ref="AE136:AE167" si="216">IFERROR(IF(D$4="বিজ্ঞান",(VLOOKUP(A136,DSc,67,FALSE)),IF(D$4="মানবিক",(VLOOKUP(A136,DHU,59,FALSE)),(VLOOKUP(A136,DBS,59,FALSE)))),"")</f>
        <v/>
      </c>
      <c r="AF136" s="52" t="str">
        <f t="shared" ref="AF136:AF167" si="217">IFERROR(IF(D$4="বিজ্ঞান",(VLOOKUP(A136,DSc,68,FALSE)),IF(D$4="মানবিক",(VLOOKUP(A136,DHU,60,FALSE)),(VLOOKUP(A136,DBS,60,FALSE)))),"")</f>
        <v/>
      </c>
      <c r="AG136" s="52" t="str">
        <f t="shared" si="187"/>
        <v/>
      </c>
      <c r="AH136" s="52" t="str">
        <f t="shared" si="188"/>
        <v/>
      </c>
      <c r="AI136" s="52" t="str">
        <f t="shared" si="189"/>
        <v/>
      </c>
      <c r="AJ136" s="52" t="str">
        <f t="shared" si="145"/>
        <v/>
      </c>
      <c r="AK136" s="68" t="str">
        <f t="shared" ref="AK136:AK167" si="218">IFERROR(IF(G136="Abs.","Abs.",IF(J136="Abs.","Abs.",IF(O136="Abs.","Abs.",IF(T136="Abs.","Abs.",IF(AD136="Abs.","Abs.",IF(G136="Abs.","Abs.",IF(AI136="Abs.","Abs.",IF(J136="F","F",IF(O136="F","F",IF(T136="F","F",IF(AD136="F","F",IF(AI136="F","F",(G136+J136+O136+T136+AD136+AI136))))))))))))),"")</f>
        <v/>
      </c>
      <c r="AL136" s="68" t="str">
        <f t="shared" ref="AL136:AL167" si="219">IFERROR(IF(G136="Abs.","Abs.",IF(J136="Abs.","Abs.",IF(O136="Abs.","Abs.",IF(T136="Abs.","Abs.",IF(Y136="Abs.","Abs.",IF(AI136="Abs.","Abs.",IF(G136="F","F",IF(J136="F","F",IF(O136="F","F",IF(T136="F","F",IF(AI136="F","F",IF(Y136="F","F",(G136+J136+O136+T136+Y136+AI136))))))))))))),"")</f>
        <v/>
      </c>
      <c r="AM136" s="68"/>
      <c r="AN136" s="68" t="str">
        <f t="shared" si="146"/>
        <v/>
      </c>
      <c r="AO136" s="69" t="str">
        <f t="shared" ref="AO136:AO199" si="220">IF(AN136="","",IF(AN136="Abs.","Abs.",IF(AN136="F","Fail","Pass")))</f>
        <v/>
      </c>
      <c r="AP136" s="83" t="str">
        <f t="shared" ref="AP136:AP167" si="221">IFERROR(IF(D$4="বিজ্ঞান",(VLOOKUP(A136,DSc,74,FALSE)),IF(D$4="মানবিক",(VLOOKUP(A136,DHU,66,FALSE)),(VLOOKUP(A136,DBS,66,FALSE)))),"")</f>
        <v/>
      </c>
      <c r="AQ136" s="9" t="str">
        <f t="shared" ref="AQ136:AQ167" si="222">IFERROR(IF(D$4="বিজ্ঞান",(VLOOKUP(A136,DSc,75,FALSE)),IF(D$4="মানবিক",(VLOOKUP(A136,DHU,67,FALSE)),(VLOOKUP(A136,DBS,67,FALSE)))),"")</f>
        <v/>
      </c>
      <c r="AR136" s="9" t="str">
        <f t="shared" ref="AR136:AR167" si="223">IFERROR(IF(D$4="বিজ্ঞান",(VLOOKUP(A136,DSc,3,FALSE)),IF(D$4="মানবিক",(VLOOKUP(A136,DHU,3,FALSE)),IF(D$4="ব্যাবসায় শিক্ষা",(VLOOKUP(A136,DBS,3,FALSE))))),"")</f>
        <v/>
      </c>
      <c r="AS136" s="50" t="e">
        <f t="shared" ref="AS136:AS167" si="224">IF(Y136="F","0",IF(Y136="Abs.","0",IF(Y136&gt;0,(Y136-2))))</f>
        <v>#VALUE!</v>
      </c>
      <c r="AT136" s="50" t="e">
        <f t="shared" ref="AT136:AT167" si="225">IF(AD136="F","0",IF(AD136="Abs.","0",IF(AD136&gt;0,(AD136-2))))</f>
        <v>#VALUE!</v>
      </c>
      <c r="AU136" s="50" t="str">
        <f t="shared" ref="AU136:AU167" si="226">IF(AK136="","F",IF(AK136="Abs.","Abs.",IF(AK136="F","F",(AK136+AS136)/6)))</f>
        <v>F</v>
      </c>
      <c r="AV136" s="87" t="str">
        <f t="shared" ref="AV136:AV167" si="227">IF(AR136="","",IF(AL136="","F",IF(AL136="Abs.","Abs.",IF(AL136="F","F",(AL136+AT136)/6))))</f>
        <v/>
      </c>
      <c r="AW136" s="88" t="str">
        <f t="shared" ref="AW136:AW167" si="228">IF(AU136="","",IF(AU136="Abs.","Abs.",IF(AU136="F","F",IF(AU136&gt;=5,5,AU136))))</f>
        <v>F</v>
      </c>
      <c r="AX136" s="95" t="str">
        <f t="shared" ref="AX136:AX167" si="229">IF(AV136="","",IF(AV136="Abs.","Abs.",IF(AV136="F","F",IF(AV136&gt;=5,5,AV136))))</f>
        <v/>
      </c>
      <c r="AY136" s="49" t="str">
        <f t="shared" ref="AY136:AY167" si="230">IF(AK136="","",IF(AN136="Abs.","Abs.",IF(AN136="F","F",SUM(F136+I136+N136+S136+X136+AC136+AH136))))</f>
        <v/>
      </c>
      <c r="AZ136" s="87"/>
      <c r="BA136" s="87"/>
      <c r="BB136" s="87">
        <f t="shared" si="190"/>
        <v>0</v>
      </c>
      <c r="BC136" s="87" t="str">
        <f t="shared" si="191"/>
        <v>Pass</v>
      </c>
      <c r="BD136" s="50" t="str">
        <f t="shared" ref="BD136:BD167" si="231">IFERROR(IF(D$4="বিজ্ঞান",(VLOOKUP(A136,DSc,81,FALSE)),IF(D$4="মানবিক",(VLOOKUP(A136,DHU,72,FALSE)),(VLOOKUP(A136,DBS,72,FALSE)))),"")</f>
        <v/>
      </c>
    </row>
    <row r="137" spans="1:56">
      <c r="A137" s="49">
        <f>IF(D$4="বিজ্ঞান",Science!A133,(IF(D$4="মানবিক",Humanities!A133,(IF(D$4="ব্যাবসায় শিক্ষা",B.Studies!AK133)))))</f>
        <v>0</v>
      </c>
      <c r="B137" s="50"/>
      <c r="C137" s="51" t="str">
        <f>IFERROR(IF(AN137="","",RANK(AN137,AN$8:AN$172,0)+COUNTIF(AN$8:AN137,AN137)-1),"")</f>
        <v/>
      </c>
      <c r="D137" s="52" t="str">
        <f t="shared" si="192"/>
        <v/>
      </c>
      <c r="E137" s="52" t="str">
        <f t="shared" si="193"/>
        <v/>
      </c>
      <c r="F137" s="52" t="str">
        <f t="shared" si="194"/>
        <v/>
      </c>
      <c r="G137" s="52" t="str">
        <f t="shared" ref="G137:G182" si="232">IFERROR(IF(D$4="বিজ্ঞান",(VLOOKUP(A137,DSc,10,FALSE)),IF(D$4="মানবিক",(VLOOKUP(A137,DHU,10,FALSE)),(VLOOKUP(A137,DBS,10,FALSE)))),"")</f>
        <v/>
      </c>
      <c r="H137" s="49" t="str">
        <f t="shared" si="195"/>
        <v/>
      </c>
      <c r="I137" s="49" t="str">
        <f t="shared" si="196"/>
        <v/>
      </c>
      <c r="J137" s="49" t="str">
        <f t="shared" ref="J137:J182" si="233">IFERROR(IF(D$4="বিজ্ঞান",(VLOOKUP(A137,DSc,17,FALSE)),IF(D$4="মানবিক",(VLOOKUP(A137,DHU,17,FALSE)),(VLOOKUP(A137,DBS,17,FALSE)))),"")</f>
        <v/>
      </c>
      <c r="K137" s="52" t="str">
        <f t="shared" si="197"/>
        <v/>
      </c>
      <c r="L137" s="52" t="str">
        <f t="shared" si="198"/>
        <v/>
      </c>
      <c r="M137" s="52" t="str">
        <f t="shared" si="199"/>
        <v/>
      </c>
      <c r="N137" s="52" t="str">
        <f t="shared" si="200"/>
        <v/>
      </c>
      <c r="O137" s="52" t="str">
        <f t="shared" si="201"/>
        <v/>
      </c>
      <c r="P137" s="49" t="str">
        <f t="shared" si="202"/>
        <v/>
      </c>
      <c r="Q137" s="49" t="str">
        <f t="shared" si="203"/>
        <v/>
      </c>
      <c r="R137" s="49" t="str">
        <f t="shared" si="204"/>
        <v/>
      </c>
      <c r="S137" s="49" t="str">
        <f t="shared" si="205"/>
        <v/>
      </c>
      <c r="T137" s="49" t="str">
        <f t="shared" si="206"/>
        <v/>
      </c>
      <c r="U137" s="52" t="str">
        <f t="shared" si="207"/>
        <v/>
      </c>
      <c r="V137" s="52" t="str">
        <f t="shared" si="208"/>
        <v/>
      </c>
      <c r="W137" s="52" t="str">
        <f t="shared" si="209"/>
        <v/>
      </c>
      <c r="X137" s="52" t="str">
        <f t="shared" si="210"/>
        <v/>
      </c>
      <c r="Y137" s="52" t="str">
        <f t="shared" si="211"/>
        <v/>
      </c>
      <c r="Z137" s="49" t="str">
        <f t="shared" si="212"/>
        <v/>
      </c>
      <c r="AA137" s="49" t="str">
        <f t="shared" si="213"/>
        <v/>
      </c>
      <c r="AB137" s="49" t="str">
        <f t="shared" si="186"/>
        <v/>
      </c>
      <c r="AC137" s="49" t="str">
        <f t="shared" si="214"/>
        <v/>
      </c>
      <c r="AD137" s="49" t="str">
        <f t="shared" si="215"/>
        <v/>
      </c>
      <c r="AE137" s="52" t="str">
        <f t="shared" si="216"/>
        <v/>
      </c>
      <c r="AF137" s="52" t="str">
        <f t="shared" si="217"/>
        <v/>
      </c>
      <c r="AG137" s="52" t="str">
        <f t="shared" si="187"/>
        <v/>
      </c>
      <c r="AH137" s="52" t="str">
        <f t="shared" si="188"/>
        <v/>
      </c>
      <c r="AI137" s="52" t="str">
        <f t="shared" si="189"/>
        <v/>
      </c>
      <c r="AJ137" s="52" t="str">
        <f t="shared" ref="AJ137:AJ200" si="234">IF(A137=0,"",(COUNTIFS(D137:AI137,"F")))</f>
        <v/>
      </c>
      <c r="AK137" s="68" t="str">
        <f t="shared" si="218"/>
        <v/>
      </c>
      <c r="AL137" s="68" t="str">
        <f t="shared" si="219"/>
        <v/>
      </c>
      <c r="AM137" s="68"/>
      <c r="AN137" s="68" t="str">
        <f t="shared" ref="AN137:AN182" si="235">IF(AQ137=1,AW137,AX137)</f>
        <v/>
      </c>
      <c r="AO137" s="69" t="str">
        <f t="shared" si="220"/>
        <v/>
      </c>
      <c r="AP137" s="83" t="str">
        <f t="shared" si="221"/>
        <v/>
      </c>
      <c r="AQ137" s="9" t="str">
        <f t="shared" si="222"/>
        <v/>
      </c>
      <c r="AR137" s="9" t="str">
        <f t="shared" si="223"/>
        <v/>
      </c>
      <c r="AS137" s="50" t="e">
        <f t="shared" si="224"/>
        <v>#VALUE!</v>
      </c>
      <c r="AT137" s="50" t="e">
        <f t="shared" si="225"/>
        <v>#VALUE!</v>
      </c>
      <c r="AU137" s="50" t="str">
        <f t="shared" si="226"/>
        <v>F</v>
      </c>
      <c r="AV137" s="87" t="str">
        <f t="shared" si="227"/>
        <v/>
      </c>
      <c r="AW137" s="88" t="str">
        <f t="shared" si="228"/>
        <v>F</v>
      </c>
      <c r="AX137" s="95" t="str">
        <f t="shared" si="229"/>
        <v/>
      </c>
      <c r="AY137" s="49" t="str">
        <f t="shared" si="230"/>
        <v/>
      </c>
      <c r="AZ137" s="87"/>
      <c r="BA137" s="87"/>
      <c r="BB137" s="87">
        <f t="shared" si="190"/>
        <v>0</v>
      </c>
      <c r="BC137" s="87" t="str">
        <f t="shared" si="191"/>
        <v>Pass</v>
      </c>
      <c r="BD137" s="50" t="str">
        <f t="shared" si="231"/>
        <v/>
      </c>
    </row>
    <row r="138" spans="1:56">
      <c r="A138" s="49">
        <f>IF(D$4="বিজ্ঞান",Science!A134,(IF(D$4="মানবিক",Humanities!A134,(IF(D$4="ব্যাবসায় শিক্ষা",B.Studies!AK134)))))</f>
        <v>0</v>
      </c>
      <c r="B138" s="50"/>
      <c r="C138" s="51" t="str">
        <f>IFERROR(IF(AN138="","",RANK(AN138,AN$8:AN$172,0)+COUNTIF(AN$8:AN138,AN138)-1),"")</f>
        <v/>
      </c>
      <c r="D138" s="52" t="str">
        <f t="shared" si="192"/>
        <v/>
      </c>
      <c r="E138" s="52" t="str">
        <f t="shared" si="193"/>
        <v/>
      </c>
      <c r="F138" s="52" t="str">
        <f t="shared" si="194"/>
        <v/>
      </c>
      <c r="G138" s="52" t="str">
        <f t="shared" si="232"/>
        <v/>
      </c>
      <c r="H138" s="49" t="str">
        <f t="shared" si="195"/>
        <v/>
      </c>
      <c r="I138" s="49" t="str">
        <f t="shared" si="196"/>
        <v/>
      </c>
      <c r="J138" s="49" t="str">
        <f t="shared" si="233"/>
        <v/>
      </c>
      <c r="K138" s="52" t="str">
        <f t="shared" si="197"/>
        <v/>
      </c>
      <c r="L138" s="52" t="str">
        <f t="shared" si="198"/>
        <v/>
      </c>
      <c r="M138" s="52" t="str">
        <f t="shared" si="199"/>
        <v/>
      </c>
      <c r="N138" s="52" t="str">
        <f t="shared" si="200"/>
        <v/>
      </c>
      <c r="O138" s="52" t="str">
        <f t="shared" si="201"/>
        <v/>
      </c>
      <c r="P138" s="49" t="str">
        <f t="shared" si="202"/>
        <v/>
      </c>
      <c r="Q138" s="49" t="str">
        <f t="shared" si="203"/>
        <v/>
      </c>
      <c r="R138" s="49" t="str">
        <f t="shared" si="204"/>
        <v/>
      </c>
      <c r="S138" s="49" t="str">
        <f t="shared" si="205"/>
        <v/>
      </c>
      <c r="T138" s="49" t="str">
        <f t="shared" si="206"/>
        <v/>
      </c>
      <c r="U138" s="52" t="str">
        <f t="shared" si="207"/>
        <v/>
      </c>
      <c r="V138" s="52" t="str">
        <f t="shared" si="208"/>
        <v/>
      </c>
      <c r="W138" s="52" t="str">
        <f t="shared" si="209"/>
        <v/>
      </c>
      <c r="X138" s="52" t="str">
        <f t="shared" si="210"/>
        <v/>
      </c>
      <c r="Y138" s="52" t="str">
        <f t="shared" si="211"/>
        <v/>
      </c>
      <c r="Z138" s="49" t="str">
        <f t="shared" si="212"/>
        <v/>
      </c>
      <c r="AA138" s="49" t="str">
        <f t="shared" si="213"/>
        <v/>
      </c>
      <c r="AB138" s="49" t="str">
        <f t="shared" si="186"/>
        <v/>
      </c>
      <c r="AC138" s="49" t="str">
        <f t="shared" si="214"/>
        <v/>
      </c>
      <c r="AD138" s="49" t="str">
        <f t="shared" si="215"/>
        <v/>
      </c>
      <c r="AE138" s="52" t="str">
        <f t="shared" si="216"/>
        <v/>
      </c>
      <c r="AF138" s="52" t="str">
        <f t="shared" si="217"/>
        <v/>
      </c>
      <c r="AG138" s="52" t="str">
        <f t="shared" si="187"/>
        <v/>
      </c>
      <c r="AH138" s="52" t="str">
        <f t="shared" si="188"/>
        <v/>
      </c>
      <c r="AI138" s="52" t="str">
        <f t="shared" si="189"/>
        <v/>
      </c>
      <c r="AJ138" s="52" t="str">
        <f t="shared" si="234"/>
        <v/>
      </c>
      <c r="AK138" s="68" t="str">
        <f t="shared" si="218"/>
        <v/>
      </c>
      <c r="AL138" s="68" t="str">
        <f t="shared" si="219"/>
        <v/>
      </c>
      <c r="AM138" s="68"/>
      <c r="AN138" s="68" t="str">
        <f t="shared" si="235"/>
        <v/>
      </c>
      <c r="AO138" s="69" t="str">
        <f t="shared" si="220"/>
        <v/>
      </c>
      <c r="AP138" s="83" t="str">
        <f t="shared" si="221"/>
        <v/>
      </c>
      <c r="AQ138" s="9" t="str">
        <f t="shared" si="222"/>
        <v/>
      </c>
      <c r="AR138" s="9" t="str">
        <f t="shared" si="223"/>
        <v/>
      </c>
      <c r="AS138" s="50" t="e">
        <f t="shared" si="224"/>
        <v>#VALUE!</v>
      </c>
      <c r="AT138" s="50" t="e">
        <f t="shared" si="225"/>
        <v>#VALUE!</v>
      </c>
      <c r="AU138" s="50" t="str">
        <f t="shared" si="226"/>
        <v>F</v>
      </c>
      <c r="AV138" s="87" t="str">
        <f t="shared" si="227"/>
        <v/>
      </c>
      <c r="AW138" s="88" t="str">
        <f t="shared" si="228"/>
        <v>F</v>
      </c>
      <c r="AX138" s="95" t="str">
        <f t="shared" si="229"/>
        <v/>
      </c>
      <c r="AY138" s="49" t="str">
        <f t="shared" si="230"/>
        <v/>
      </c>
      <c r="AZ138" s="87"/>
      <c r="BA138" s="87"/>
      <c r="BB138" s="87">
        <f t="shared" si="190"/>
        <v>0</v>
      </c>
      <c r="BC138" s="87" t="str">
        <f t="shared" si="191"/>
        <v>Pass</v>
      </c>
      <c r="BD138" s="50" t="str">
        <f t="shared" si="231"/>
        <v/>
      </c>
    </row>
    <row r="139" spans="1:56">
      <c r="A139" s="49">
        <f>IF(D$4="বিজ্ঞান",Science!A135,(IF(D$4="মানবিক",Humanities!A135,(IF(D$4="ব্যাবসায় শিক্ষা",B.Studies!AK135)))))</f>
        <v>0</v>
      </c>
      <c r="B139" s="50"/>
      <c r="C139" s="51" t="str">
        <f>IFERROR(IF(AN139="","",RANK(AN139,AN$8:AN$172,0)+COUNTIF(AN$8:AN139,AN139)-1),"")</f>
        <v/>
      </c>
      <c r="D139" s="52" t="str">
        <f t="shared" si="192"/>
        <v/>
      </c>
      <c r="E139" s="52" t="str">
        <f t="shared" si="193"/>
        <v/>
      </c>
      <c r="F139" s="52" t="str">
        <f t="shared" si="194"/>
        <v/>
      </c>
      <c r="G139" s="52" t="str">
        <f t="shared" si="232"/>
        <v/>
      </c>
      <c r="H139" s="49" t="str">
        <f t="shared" si="195"/>
        <v/>
      </c>
      <c r="I139" s="49" t="str">
        <f t="shared" si="196"/>
        <v/>
      </c>
      <c r="J139" s="49" t="str">
        <f t="shared" si="233"/>
        <v/>
      </c>
      <c r="K139" s="52" t="str">
        <f t="shared" si="197"/>
        <v/>
      </c>
      <c r="L139" s="52" t="str">
        <f t="shared" si="198"/>
        <v/>
      </c>
      <c r="M139" s="52" t="str">
        <f t="shared" si="199"/>
        <v/>
      </c>
      <c r="N139" s="52" t="str">
        <f t="shared" si="200"/>
        <v/>
      </c>
      <c r="O139" s="52" t="str">
        <f t="shared" si="201"/>
        <v/>
      </c>
      <c r="P139" s="49" t="str">
        <f t="shared" si="202"/>
        <v/>
      </c>
      <c r="Q139" s="49" t="str">
        <f t="shared" si="203"/>
        <v/>
      </c>
      <c r="R139" s="49" t="str">
        <f t="shared" si="204"/>
        <v/>
      </c>
      <c r="S139" s="49" t="str">
        <f t="shared" si="205"/>
        <v/>
      </c>
      <c r="T139" s="49" t="str">
        <f t="shared" si="206"/>
        <v/>
      </c>
      <c r="U139" s="52" t="str">
        <f t="shared" si="207"/>
        <v/>
      </c>
      <c r="V139" s="52" t="str">
        <f t="shared" si="208"/>
        <v/>
      </c>
      <c r="W139" s="52" t="str">
        <f t="shared" si="209"/>
        <v/>
      </c>
      <c r="X139" s="52" t="str">
        <f t="shared" si="210"/>
        <v/>
      </c>
      <c r="Y139" s="52" t="str">
        <f t="shared" si="211"/>
        <v/>
      </c>
      <c r="Z139" s="49" t="str">
        <f t="shared" si="212"/>
        <v/>
      </c>
      <c r="AA139" s="49" t="str">
        <f t="shared" si="213"/>
        <v/>
      </c>
      <c r="AB139" s="49" t="str">
        <f t="shared" si="186"/>
        <v/>
      </c>
      <c r="AC139" s="49" t="str">
        <f t="shared" si="214"/>
        <v/>
      </c>
      <c r="AD139" s="49" t="str">
        <f t="shared" si="215"/>
        <v/>
      </c>
      <c r="AE139" s="52" t="str">
        <f t="shared" si="216"/>
        <v/>
      </c>
      <c r="AF139" s="52" t="str">
        <f t="shared" si="217"/>
        <v/>
      </c>
      <c r="AG139" s="52" t="str">
        <f t="shared" si="187"/>
        <v/>
      </c>
      <c r="AH139" s="52" t="str">
        <f t="shared" si="188"/>
        <v/>
      </c>
      <c r="AI139" s="52" t="str">
        <f t="shared" si="189"/>
        <v/>
      </c>
      <c r="AJ139" s="52" t="str">
        <f t="shared" si="234"/>
        <v/>
      </c>
      <c r="AK139" s="68" t="str">
        <f t="shared" si="218"/>
        <v/>
      </c>
      <c r="AL139" s="68" t="str">
        <f t="shared" si="219"/>
        <v/>
      </c>
      <c r="AM139" s="68"/>
      <c r="AN139" s="68" t="str">
        <f t="shared" si="235"/>
        <v/>
      </c>
      <c r="AO139" s="69" t="str">
        <f t="shared" si="220"/>
        <v/>
      </c>
      <c r="AP139" s="83" t="str">
        <f t="shared" si="221"/>
        <v/>
      </c>
      <c r="AQ139" s="9" t="str">
        <f t="shared" si="222"/>
        <v/>
      </c>
      <c r="AR139" s="9" t="str">
        <f t="shared" si="223"/>
        <v/>
      </c>
      <c r="AS139" s="50" t="e">
        <f t="shared" si="224"/>
        <v>#VALUE!</v>
      </c>
      <c r="AT139" s="50" t="e">
        <f t="shared" si="225"/>
        <v>#VALUE!</v>
      </c>
      <c r="AU139" s="50" t="str">
        <f t="shared" si="226"/>
        <v>F</v>
      </c>
      <c r="AV139" s="87" t="str">
        <f t="shared" si="227"/>
        <v/>
      </c>
      <c r="AW139" s="88" t="str">
        <f t="shared" si="228"/>
        <v>F</v>
      </c>
      <c r="AX139" s="95" t="str">
        <f t="shared" si="229"/>
        <v/>
      </c>
      <c r="AY139" s="49" t="str">
        <f t="shared" si="230"/>
        <v/>
      </c>
      <c r="AZ139" s="87"/>
      <c r="BA139" s="87"/>
      <c r="BB139" s="87">
        <f t="shared" si="190"/>
        <v>0</v>
      </c>
      <c r="BC139" s="87" t="str">
        <f t="shared" si="191"/>
        <v>Pass</v>
      </c>
      <c r="BD139" s="50" t="str">
        <f t="shared" si="231"/>
        <v/>
      </c>
    </row>
    <row r="140" spans="1:56" ht="14.25" customHeight="1">
      <c r="A140" s="49">
        <f>IF(D$4="বিজ্ঞান",Science!A136,(IF(D$4="মানবিক",Humanities!A136,(IF(D$4="ব্যাবসায় শিক্ষা",B.Studies!AK136)))))</f>
        <v>0</v>
      </c>
      <c r="B140" s="50"/>
      <c r="C140" s="51" t="str">
        <f>IFERROR(IF(AN140="","",RANK(AN140,AN$8:AN$172,0)+COUNTIF(AN$8:AN140,AN140)-1),"")</f>
        <v/>
      </c>
      <c r="D140" s="52" t="str">
        <f t="shared" si="192"/>
        <v/>
      </c>
      <c r="E140" s="52" t="str">
        <f t="shared" si="193"/>
        <v/>
      </c>
      <c r="F140" s="52" t="str">
        <f t="shared" si="194"/>
        <v/>
      </c>
      <c r="G140" s="52" t="str">
        <f t="shared" si="232"/>
        <v/>
      </c>
      <c r="H140" s="49" t="str">
        <f t="shared" si="195"/>
        <v/>
      </c>
      <c r="I140" s="49" t="str">
        <f t="shared" si="196"/>
        <v/>
      </c>
      <c r="J140" s="49" t="str">
        <f t="shared" si="233"/>
        <v/>
      </c>
      <c r="K140" s="52" t="str">
        <f t="shared" si="197"/>
        <v/>
      </c>
      <c r="L140" s="52" t="str">
        <f t="shared" si="198"/>
        <v/>
      </c>
      <c r="M140" s="52" t="str">
        <f t="shared" si="199"/>
        <v/>
      </c>
      <c r="N140" s="52" t="str">
        <f t="shared" si="200"/>
        <v/>
      </c>
      <c r="O140" s="52" t="str">
        <f t="shared" si="201"/>
        <v/>
      </c>
      <c r="P140" s="49" t="str">
        <f t="shared" si="202"/>
        <v/>
      </c>
      <c r="Q140" s="49" t="str">
        <f t="shared" si="203"/>
        <v/>
      </c>
      <c r="R140" s="49" t="str">
        <f t="shared" si="204"/>
        <v/>
      </c>
      <c r="S140" s="49" t="str">
        <f t="shared" si="205"/>
        <v/>
      </c>
      <c r="T140" s="49" t="str">
        <f t="shared" si="206"/>
        <v/>
      </c>
      <c r="U140" s="52" t="str">
        <f t="shared" si="207"/>
        <v/>
      </c>
      <c r="V140" s="52" t="str">
        <f t="shared" si="208"/>
        <v/>
      </c>
      <c r="W140" s="52" t="str">
        <f t="shared" si="209"/>
        <v/>
      </c>
      <c r="X140" s="52" t="str">
        <f t="shared" si="210"/>
        <v/>
      </c>
      <c r="Y140" s="52" t="str">
        <f t="shared" si="211"/>
        <v/>
      </c>
      <c r="Z140" s="49" t="str">
        <f t="shared" si="212"/>
        <v/>
      </c>
      <c r="AA140" s="49" t="str">
        <f t="shared" si="213"/>
        <v/>
      </c>
      <c r="AB140" s="49" t="str">
        <f t="shared" si="186"/>
        <v/>
      </c>
      <c r="AC140" s="49" t="str">
        <f t="shared" si="214"/>
        <v/>
      </c>
      <c r="AD140" s="49" t="str">
        <f t="shared" si="215"/>
        <v/>
      </c>
      <c r="AE140" s="52" t="str">
        <f t="shared" si="216"/>
        <v/>
      </c>
      <c r="AF140" s="52" t="str">
        <f t="shared" si="217"/>
        <v/>
      </c>
      <c r="AG140" s="52" t="str">
        <f t="shared" si="187"/>
        <v/>
      </c>
      <c r="AH140" s="52" t="str">
        <f t="shared" si="188"/>
        <v/>
      </c>
      <c r="AI140" s="52" t="str">
        <f t="shared" si="189"/>
        <v/>
      </c>
      <c r="AJ140" s="52" t="str">
        <f t="shared" si="234"/>
        <v/>
      </c>
      <c r="AK140" s="68" t="str">
        <f t="shared" si="218"/>
        <v/>
      </c>
      <c r="AL140" s="68" t="str">
        <f t="shared" si="219"/>
        <v/>
      </c>
      <c r="AM140" s="68"/>
      <c r="AN140" s="68" t="str">
        <f t="shared" si="235"/>
        <v/>
      </c>
      <c r="AO140" s="69" t="str">
        <f t="shared" si="220"/>
        <v/>
      </c>
      <c r="AP140" s="83" t="str">
        <f t="shared" si="221"/>
        <v/>
      </c>
      <c r="AQ140" s="9" t="str">
        <f t="shared" si="222"/>
        <v/>
      </c>
      <c r="AR140" s="9" t="str">
        <f t="shared" si="223"/>
        <v/>
      </c>
      <c r="AS140" s="50" t="e">
        <f t="shared" si="224"/>
        <v>#VALUE!</v>
      </c>
      <c r="AT140" s="50" t="e">
        <f t="shared" si="225"/>
        <v>#VALUE!</v>
      </c>
      <c r="AU140" s="50" t="str">
        <f t="shared" si="226"/>
        <v>F</v>
      </c>
      <c r="AV140" s="87" t="str">
        <f t="shared" si="227"/>
        <v/>
      </c>
      <c r="AW140" s="88" t="str">
        <f t="shared" si="228"/>
        <v>F</v>
      </c>
      <c r="AX140" s="95" t="str">
        <f t="shared" si="229"/>
        <v/>
      </c>
      <c r="AY140" s="49" t="str">
        <f t="shared" si="230"/>
        <v/>
      </c>
      <c r="AZ140" s="87"/>
      <c r="BA140" s="87"/>
      <c r="BB140" s="87">
        <f t="shared" si="190"/>
        <v>0</v>
      </c>
      <c r="BC140" s="87" t="str">
        <f t="shared" si="191"/>
        <v>Pass</v>
      </c>
      <c r="BD140" s="50" t="str">
        <f t="shared" si="231"/>
        <v/>
      </c>
    </row>
    <row r="141" spans="1:56" ht="12.75" customHeight="1">
      <c r="A141" s="49">
        <f>IF(D$4="বিজ্ঞান",Science!A137,(IF(D$4="মানবিক",Humanities!A137,(IF(D$4="ব্যাবসায় শিক্ষা",B.Studies!AK137)))))</f>
        <v>0</v>
      </c>
      <c r="B141" s="50"/>
      <c r="C141" s="51" t="str">
        <f>IFERROR(IF(AN141="","",RANK(AN141,AN$8:AN$172,0)+COUNTIF(AN$8:AN141,AN141)-1),"")</f>
        <v/>
      </c>
      <c r="D141" s="52" t="str">
        <f t="shared" si="192"/>
        <v/>
      </c>
      <c r="E141" s="52" t="str">
        <f t="shared" si="193"/>
        <v/>
      </c>
      <c r="F141" s="52" t="str">
        <f t="shared" si="194"/>
        <v/>
      </c>
      <c r="G141" s="52" t="str">
        <f t="shared" si="232"/>
        <v/>
      </c>
      <c r="H141" s="49" t="str">
        <f t="shared" si="195"/>
        <v/>
      </c>
      <c r="I141" s="49" t="str">
        <f t="shared" si="196"/>
        <v/>
      </c>
      <c r="J141" s="49" t="str">
        <f t="shared" si="233"/>
        <v/>
      </c>
      <c r="K141" s="52" t="str">
        <f t="shared" si="197"/>
        <v/>
      </c>
      <c r="L141" s="52" t="str">
        <f t="shared" si="198"/>
        <v/>
      </c>
      <c r="M141" s="52" t="str">
        <f t="shared" si="199"/>
        <v/>
      </c>
      <c r="N141" s="52" t="str">
        <f t="shared" si="200"/>
        <v/>
      </c>
      <c r="O141" s="52" t="str">
        <f t="shared" si="201"/>
        <v/>
      </c>
      <c r="P141" s="49" t="str">
        <f t="shared" si="202"/>
        <v/>
      </c>
      <c r="Q141" s="49" t="str">
        <f t="shared" si="203"/>
        <v/>
      </c>
      <c r="R141" s="49" t="str">
        <f t="shared" si="204"/>
        <v/>
      </c>
      <c r="S141" s="49" t="str">
        <f t="shared" si="205"/>
        <v/>
      </c>
      <c r="T141" s="49" t="str">
        <f t="shared" si="206"/>
        <v/>
      </c>
      <c r="U141" s="52" t="str">
        <f t="shared" si="207"/>
        <v/>
      </c>
      <c r="V141" s="52" t="str">
        <f t="shared" si="208"/>
        <v/>
      </c>
      <c r="W141" s="52" t="str">
        <f t="shared" si="209"/>
        <v/>
      </c>
      <c r="X141" s="52" t="str">
        <f t="shared" si="210"/>
        <v/>
      </c>
      <c r="Y141" s="52" t="str">
        <f t="shared" si="211"/>
        <v/>
      </c>
      <c r="Z141" s="49" t="str">
        <f t="shared" si="212"/>
        <v/>
      </c>
      <c r="AA141" s="49" t="str">
        <f t="shared" si="213"/>
        <v/>
      </c>
      <c r="AB141" s="49" t="str">
        <f t="shared" si="186"/>
        <v/>
      </c>
      <c r="AC141" s="49" t="str">
        <f t="shared" si="214"/>
        <v/>
      </c>
      <c r="AD141" s="49" t="str">
        <f t="shared" si="215"/>
        <v/>
      </c>
      <c r="AE141" s="52" t="str">
        <f t="shared" si="216"/>
        <v/>
      </c>
      <c r="AF141" s="52" t="str">
        <f t="shared" si="217"/>
        <v/>
      </c>
      <c r="AG141" s="52" t="str">
        <f t="shared" si="187"/>
        <v/>
      </c>
      <c r="AH141" s="52" t="str">
        <f t="shared" si="188"/>
        <v/>
      </c>
      <c r="AI141" s="52" t="str">
        <f t="shared" si="189"/>
        <v/>
      </c>
      <c r="AJ141" s="52" t="str">
        <f t="shared" si="234"/>
        <v/>
      </c>
      <c r="AK141" s="68" t="str">
        <f t="shared" si="218"/>
        <v/>
      </c>
      <c r="AL141" s="68" t="str">
        <f t="shared" si="219"/>
        <v/>
      </c>
      <c r="AM141" s="68"/>
      <c r="AN141" s="68" t="str">
        <f t="shared" si="235"/>
        <v/>
      </c>
      <c r="AO141" s="69" t="str">
        <f t="shared" si="220"/>
        <v/>
      </c>
      <c r="AP141" s="83" t="str">
        <f t="shared" si="221"/>
        <v/>
      </c>
      <c r="AQ141" s="9" t="str">
        <f t="shared" si="222"/>
        <v/>
      </c>
      <c r="AR141" s="9" t="str">
        <f t="shared" si="223"/>
        <v/>
      </c>
      <c r="AS141" s="50" t="e">
        <f t="shared" si="224"/>
        <v>#VALUE!</v>
      </c>
      <c r="AT141" s="50" t="e">
        <f t="shared" si="225"/>
        <v>#VALUE!</v>
      </c>
      <c r="AU141" s="50" t="str">
        <f t="shared" si="226"/>
        <v>F</v>
      </c>
      <c r="AV141" s="87" t="str">
        <f t="shared" si="227"/>
        <v/>
      </c>
      <c r="AW141" s="88" t="str">
        <f t="shared" si="228"/>
        <v>F</v>
      </c>
      <c r="AX141" s="95" t="str">
        <f t="shared" si="229"/>
        <v/>
      </c>
      <c r="AY141" s="49" t="str">
        <f t="shared" si="230"/>
        <v/>
      </c>
      <c r="AZ141" s="87"/>
      <c r="BA141" s="87"/>
      <c r="BB141" s="87">
        <f t="shared" si="190"/>
        <v>0</v>
      </c>
      <c r="BC141" s="87" t="str">
        <f t="shared" si="191"/>
        <v>Pass</v>
      </c>
      <c r="BD141" s="50" t="str">
        <f t="shared" si="231"/>
        <v/>
      </c>
    </row>
    <row r="142" spans="1:56">
      <c r="A142" s="49">
        <f>IF(D$4="বিজ্ঞান",Science!A138,(IF(D$4="মানবিক",Humanities!A138,(IF(D$4="ব্যাবসায় শিক্ষা",B.Studies!AK138)))))</f>
        <v>0</v>
      </c>
      <c r="B142" s="50"/>
      <c r="C142" s="51" t="str">
        <f>IFERROR(IF(AN142="","",RANK(AN142,AN$8:AN$172,0)+COUNTIF(AN$8:AN142,AN142)-1),"")</f>
        <v/>
      </c>
      <c r="D142" s="52" t="str">
        <f t="shared" si="192"/>
        <v/>
      </c>
      <c r="E142" s="52" t="str">
        <f t="shared" si="193"/>
        <v/>
      </c>
      <c r="F142" s="52" t="str">
        <f t="shared" si="194"/>
        <v/>
      </c>
      <c r="G142" s="52" t="str">
        <f t="shared" si="232"/>
        <v/>
      </c>
      <c r="H142" s="49" t="str">
        <f t="shared" si="195"/>
        <v/>
      </c>
      <c r="I142" s="49" t="str">
        <f t="shared" si="196"/>
        <v/>
      </c>
      <c r="J142" s="49" t="str">
        <f t="shared" si="233"/>
        <v/>
      </c>
      <c r="K142" s="52" t="str">
        <f t="shared" si="197"/>
        <v/>
      </c>
      <c r="L142" s="52" t="str">
        <f t="shared" si="198"/>
        <v/>
      </c>
      <c r="M142" s="52" t="str">
        <f t="shared" si="199"/>
        <v/>
      </c>
      <c r="N142" s="52" t="str">
        <f t="shared" si="200"/>
        <v/>
      </c>
      <c r="O142" s="52" t="str">
        <f t="shared" si="201"/>
        <v/>
      </c>
      <c r="P142" s="49" t="str">
        <f t="shared" si="202"/>
        <v/>
      </c>
      <c r="Q142" s="49" t="str">
        <f t="shared" si="203"/>
        <v/>
      </c>
      <c r="R142" s="49" t="str">
        <f t="shared" si="204"/>
        <v/>
      </c>
      <c r="S142" s="49" t="str">
        <f t="shared" si="205"/>
        <v/>
      </c>
      <c r="T142" s="49" t="str">
        <f t="shared" si="206"/>
        <v/>
      </c>
      <c r="U142" s="52" t="str">
        <f t="shared" si="207"/>
        <v/>
      </c>
      <c r="V142" s="52" t="str">
        <f t="shared" si="208"/>
        <v/>
      </c>
      <c r="W142" s="52" t="str">
        <f t="shared" si="209"/>
        <v/>
      </c>
      <c r="X142" s="52" t="str">
        <f t="shared" si="210"/>
        <v/>
      </c>
      <c r="Y142" s="52" t="str">
        <f t="shared" si="211"/>
        <v/>
      </c>
      <c r="Z142" s="49" t="str">
        <f t="shared" si="212"/>
        <v/>
      </c>
      <c r="AA142" s="49" t="str">
        <f t="shared" si="213"/>
        <v/>
      </c>
      <c r="AB142" s="49" t="str">
        <f t="shared" ref="AB142:AB176" si="236">IFERROR(IF(D$4="বিজ্ঞান",(VLOOKUP(A142,DSc,58,FALSE)),IF(D$4="মানবিক",(VLOOKUP(A142,DHU,0,FALSE)),(VLOOKUP(A142,DBS,0,FALSE)))),"")</f>
        <v/>
      </c>
      <c r="AC142" s="49" t="str">
        <f t="shared" si="214"/>
        <v/>
      </c>
      <c r="AD142" s="49" t="str">
        <f t="shared" si="215"/>
        <v/>
      </c>
      <c r="AE142" s="52" t="str">
        <f t="shared" si="216"/>
        <v/>
      </c>
      <c r="AF142" s="52" t="str">
        <f t="shared" si="217"/>
        <v/>
      </c>
      <c r="AG142" s="52" t="str">
        <f t="shared" ref="AG142:AG176" si="237">IFERROR(IF(D$4="বিজ্ঞান",(VLOOKUP(A142,DSc,69,FALSE)),IF(D$4="মানবিক",(VLOOKUP(A142,DHU,61,FALSE)),(VLOOKUP(A142,DBS,61,FALSE)))),"")</f>
        <v/>
      </c>
      <c r="AH142" s="52" t="str">
        <f t="shared" ref="AH142:AH176" si="238">IFERROR(IF(D$4="বিজ্ঞান",(VLOOKUP(A142,DSc,70,FALSE)),IF(D$4="মানবিক",(VLOOKUP(A142,DHU,62,FALSE)),(VLOOKUP(A142,DBS,62,FALSE)))),"")</f>
        <v/>
      </c>
      <c r="AI142" s="52" t="str">
        <f t="shared" ref="AI142:AI176" si="239">IFERROR(IF(D$4="বিজ্ঞান",(VLOOKUP(A142,DSc,72,FALSE)),IF(D$4="মানবিক",(VLOOKUP(A142,DHU,64,FALSE)),(VLOOKUP(A142,DBS,64,FALSE)))),"")</f>
        <v/>
      </c>
      <c r="AJ142" s="52" t="str">
        <f t="shared" si="234"/>
        <v/>
      </c>
      <c r="AK142" s="68" t="str">
        <f t="shared" si="218"/>
        <v/>
      </c>
      <c r="AL142" s="68" t="str">
        <f t="shared" si="219"/>
        <v/>
      </c>
      <c r="AM142" s="68"/>
      <c r="AN142" s="68" t="str">
        <f t="shared" si="235"/>
        <v/>
      </c>
      <c r="AO142" s="69" t="str">
        <f t="shared" si="220"/>
        <v/>
      </c>
      <c r="AP142" s="83" t="str">
        <f t="shared" si="221"/>
        <v/>
      </c>
      <c r="AQ142" s="9" t="str">
        <f t="shared" si="222"/>
        <v/>
      </c>
      <c r="AR142" s="9" t="str">
        <f t="shared" si="223"/>
        <v/>
      </c>
      <c r="AS142" s="50" t="e">
        <f t="shared" si="224"/>
        <v>#VALUE!</v>
      </c>
      <c r="AT142" s="50" t="e">
        <f t="shared" si="225"/>
        <v>#VALUE!</v>
      </c>
      <c r="AU142" s="50" t="str">
        <f t="shared" si="226"/>
        <v>F</v>
      </c>
      <c r="AV142" s="87" t="str">
        <f t="shared" si="227"/>
        <v/>
      </c>
      <c r="AW142" s="88" t="str">
        <f t="shared" si="228"/>
        <v>F</v>
      </c>
      <c r="AX142" s="95" t="str">
        <f t="shared" si="229"/>
        <v/>
      </c>
      <c r="AY142" s="49" t="str">
        <f t="shared" si="230"/>
        <v/>
      </c>
      <c r="AZ142" s="87"/>
      <c r="BA142" s="87"/>
      <c r="BB142" s="87">
        <f t="shared" si="190"/>
        <v>0</v>
      </c>
      <c r="BC142" s="87" t="str">
        <f t="shared" si="191"/>
        <v>Pass</v>
      </c>
      <c r="BD142" s="50" t="str">
        <f t="shared" si="231"/>
        <v/>
      </c>
    </row>
    <row r="143" spans="1:56">
      <c r="A143" s="49">
        <f>IF(D$4="বিজ্ঞান",Science!A139,(IF(D$4="মানবিক",Humanities!A139,(IF(D$4="ব্যাবসায় শিক্ষা",B.Studies!AK139)))))</f>
        <v>0</v>
      </c>
      <c r="B143" s="50"/>
      <c r="C143" s="51" t="str">
        <f>IFERROR(IF(AN143="","",RANK(AN143,AN$8:AN$172,0)+COUNTIF(AN$8:AN143,AN143)-1),"")</f>
        <v/>
      </c>
      <c r="D143" s="52" t="str">
        <f t="shared" si="192"/>
        <v/>
      </c>
      <c r="E143" s="52" t="str">
        <f t="shared" si="193"/>
        <v/>
      </c>
      <c r="F143" s="52" t="str">
        <f t="shared" si="194"/>
        <v/>
      </c>
      <c r="G143" s="52" t="str">
        <f t="shared" si="232"/>
        <v/>
      </c>
      <c r="H143" s="49" t="str">
        <f t="shared" si="195"/>
        <v/>
      </c>
      <c r="I143" s="49" t="str">
        <f t="shared" si="196"/>
        <v/>
      </c>
      <c r="J143" s="49" t="str">
        <f t="shared" si="233"/>
        <v/>
      </c>
      <c r="K143" s="52" t="str">
        <f t="shared" si="197"/>
        <v/>
      </c>
      <c r="L143" s="52" t="str">
        <f t="shared" si="198"/>
        <v/>
      </c>
      <c r="M143" s="52" t="str">
        <f t="shared" si="199"/>
        <v/>
      </c>
      <c r="N143" s="52" t="str">
        <f t="shared" si="200"/>
        <v/>
      </c>
      <c r="O143" s="52" t="str">
        <f t="shared" si="201"/>
        <v/>
      </c>
      <c r="P143" s="49" t="str">
        <f t="shared" si="202"/>
        <v/>
      </c>
      <c r="Q143" s="49" t="str">
        <f t="shared" si="203"/>
        <v/>
      </c>
      <c r="R143" s="49" t="str">
        <f t="shared" si="204"/>
        <v/>
      </c>
      <c r="S143" s="49" t="str">
        <f t="shared" si="205"/>
        <v/>
      </c>
      <c r="T143" s="49" t="str">
        <f t="shared" si="206"/>
        <v/>
      </c>
      <c r="U143" s="52" t="str">
        <f t="shared" si="207"/>
        <v/>
      </c>
      <c r="V143" s="52" t="str">
        <f t="shared" si="208"/>
        <v/>
      </c>
      <c r="W143" s="52" t="str">
        <f t="shared" si="209"/>
        <v/>
      </c>
      <c r="X143" s="52" t="str">
        <f t="shared" si="210"/>
        <v/>
      </c>
      <c r="Y143" s="52" t="str">
        <f t="shared" si="211"/>
        <v/>
      </c>
      <c r="Z143" s="49" t="str">
        <f t="shared" si="212"/>
        <v/>
      </c>
      <c r="AA143" s="49" t="str">
        <f t="shared" si="213"/>
        <v/>
      </c>
      <c r="AB143" s="49" t="str">
        <f t="shared" si="236"/>
        <v/>
      </c>
      <c r="AC143" s="49" t="str">
        <f t="shared" si="214"/>
        <v/>
      </c>
      <c r="AD143" s="49" t="str">
        <f t="shared" si="215"/>
        <v/>
      </c>
      <c r="AE143" s="52" t="str">
        <f t="shared" si="216"/>
        <v/>
      </c>
      <c r="AF143" s="52" t="str">
        <f t="shared" si="217"/>
        <v/>
      </c>
      <c r="AG143" s="52" t="str">
        <f t="shared" si="237"/>
        <v/>
      </c>
      <c r="AH143" s="52" t="str">
        <f t="shared" si="238"/>
        <v/>
      </c>
      <c r="AI143" s="52" t="str">
        <f t="shared" si="239"/>
        <v/>
      </c>
      <c r="AJ143" s="52" t="str">
        <f t="shared" si="234"/>
        <v/>
      </c>
      <c r="AK143" s="68" t="str">
        <f t="shared" si="218"/>
        <v/>
      </c>
      <c r="AL143" s="68" t="str">
        <f t="shared" si="219"/>
        <v/>
      </c>
      <c r="AM143" s="68"/>
      <c r="AN143" s="68" t="str">
        <f t="shared" si="235"/>
        <v/>
      </c>
      <c r="AO143" s="69" t="str">
        <f t="shared" si="220"/>
        <v/>
      </c>
      <c r="AP143" s="83" t="str">
        <f t="shared" si="221"/>
        <v/>
      </c>
      <c r="AQ143" s="9" t="str">
        <f t="shared" si="222"/>
        <v/>
      </c>
      <c r="AR143" s="9" t="str">
        <f t="shared" si="223"/>
        <v/>
      </c>
      <c r="AS143" s="50" t="e">
        <f t="shared" si="224"/>
        <v>#VALUE!</v>
      </c>
      <c r="AT143" s="50" t="e">
        <f t="shared" si="225"/>
        <v>#VALUE!</v>
      </c>
      <c r="AU143" s="50" t="str">
        <f t="shared" si="226"/>
        <v>F</v>
      </c>
      <c r="AV143" s="87" t="str">
        <f t="shared" si="227"/>
        <v/>
      </c>
      <c r="AW143" s="88" t="str">
        <f t="shared" si="228"/>
        <v>F</v>
      </c>
      <c r="AX143" s="95" t="str">
        <f t="shared" si="229"/>
        <v/>
      </c>
      <c r="AY143" s="49" t="str">
        <f t="shared" si="230"/>
        <v/>
      </c>
      <c r="AZ143" s="87"/>
      <c r="BA143" s="87"/>
      <c r="BB143" s="87">
        <f t="shared" si="190"/>
        <v>0</v>
      </c>
      <c r="BC143" s="87" t="str">
        <f t="shared" si="191"/>
        <v>Pass</v>
      </c>
      <c r="BD143" s="50" t="str">
        <f t="shared" si="231"/>
        <v/>
      </c>
    </row>
    <row r="144" spans="1:56">
      <c r="A144" s="49">
        <f>IF(D$4="বিজ্ঞান",Science!A140,(IF(D$4="মানবিক",Humanities!A140,(IF(D$4="ব্যাবসায় শিক্ষা",B.Studies!AK140)))))</f>
        <v>0</v>
      </c>
      <c r="B144" s="50"/>
      <c r="C144" s="51" t="str">
        <f>IFERROR(IF(AN144="","",RANK(AN144,AN$8:AN$172,0)+COUNTIF(AN$8:AN144,AN144)-1),"")</f>
        <v/>
      </c>
      <c r="D144" s="52" t="str">
        <f t="shared" si="192"/>
        <v/>
      </c>
      <c r="E144" s="52" t="str">
        <f t="shared" si="193"/>
        <v/>
      </c>
      <c r="F144" s="52" t="str">
        <f t="shared" si="194"/>
        <v/>
      </c>
      <c r="G144" s="52" t="str">
        <f t="shared" si="232"/>
        <v/>
      </c>
      <c r="H144" s="49" t="str">
        <f t="shared" si="195"/>
        <v/>
      </c>
      <c r="I144" s="49" t="str">
        <f t="shared" si="196"/>
        <v/>
      </c>
      <c r="J144" s="49" t="str">
        <f t="shared" si="233"/>
        <v/>
      </c>
      <c r="K144" s="52" t="str">
        <f t="shared" si="197"/>
        <v/>
      </c>
      <c r="L144" s="52" t="str">
        <f t="shared" si="198"/>
        <v/>
      </c>
      <c r="M144" s="52" t="str">
        <f t="shared" si="199"/>
        <v/>
      </c>
      <c r="N144" s="52" t="str">
        <f t="shared" si="200"/>
        <v/>
      </c>
      <c r="O144" s="52" t="str">
        <f t="shared" si="201"/>
        <v/>
      </c>
      <c r="P144" s="49" t="str">
        <f t="shared" si="202"/>
        <v/>
      </c>
      <c r="Q144" s="49" t="str">
        <f t="shared" si="203"/>
        <v/>
      </c>
      <c r="R144" s="49" t="str">
        <f t="shared" si="204"/>
        <v/>
      </c>
      <c r="S144" s="49" t="str">
        <f t="shared" si="205"/>
        <v/>
      </c>
      <c r="T144" s="49" t="str">
        <f t="shared" si="206"/>
        <v/>
      </c>
      <c r="U144" s="52" t="str">
        <f t="shared" si="207"/>
        <v/>
      </c>
      <c r="V144" s="52" t="str">
        <f t="shared" si="208"/>
        <v/>
      </c>
      <c r="W144" s="52" t="str">
        <f t="shared" si="209"/>
        <v/>
      </c>
      <c r="X144" s="52" t="str">
        <f t="shared" si="210"/>
        <v/>
      </c>
      <c r="Y144" s="52" t="str">
        <f t="shared" si="211"/>
        <v/>
      </c>
      <c r="Z144" s="49" t="str">
        <f t="shared" si="212"/>
        <v/>
      </c>
      <c r="AA144" s="49" t="str">
        <f t="shared" si="213"/>
        <v/>
      </c>
      <c r="AB144" s="49" t="str">
        <f t="shared" si="236"/>
        <v/>
      </c>
      <c r="AC144" s="49" t="str">
        <f t="shared" si="214"/>
        <v/>
      </c>
      <c r="AD144" s="49" t="str">
        <f t="shared" si="215"/>
        <v/>
      </c>
      <c r="AE144" s="52" t="str">
        <f t="shared" si="216"/>
        <v/>
      </c>
      <c r="AF144" s="52" t="str">
        <f t="shared" si="217"/>
        <v/>
      </c>
      <c r="AG144" s="52" t="str">
        <f t="shared" si="237"/>
        <v/>
      </c>
      <c r="AH144" s="52" t="str">
        <f t="shared" si="238"/>
        <v/>
      </c>
      <c r="AI144" s="52" t="str">
        <f t="shared" si="239"/>
        <v/>
      </c>
      <c r="AJ144" s="52" t="str">
        <f t="shared" si="234"/>
        <v/>
      </c>
      <c r="AK144" s="68" t="str">
        <f t="shared" si="218"/>
        <v/>
      </c>
      <c r="AL144" s="68" t="str">
        <f t="shared" si="219"/>
        <v/>
      </c>
      <c r="AM144" s="68"/>
      <c r="AN144" s="68" t="str">
        <f t="shared" si="235"/>
        <v/>
      </c>
      <c r="AO144" s="69" t="str">
        <f t="shared" si="220"/>
        <v/>
      </c>
      <c r="AP144" s="83" t="str">
        <f t="shared" si="221"/>
        <v/>
      </c>
      <c r="AQ144" s="9" t="str">
        <f t="shared" si="222"/>
        <v/>
      </c>
      <c r="AR144" s="9" t="str">
        <f t="shared" si="223"/>
        <v/>
      </c>
      <c r="AS144" s="50" t="e">
        <f t="shared" si="224"/>
        <v>#VALUE!</v>
      </c>
      <c r="AT144" s="50" t="e">
        <f t="shared" si="225"/>
        <v>#VALUE!</v>
      </c>
      <c r="AU144" s="50" t="str">
        <f t="shared" si="226"/>
        <v>F</v>
      </c>
      <c r="AV144" s="87" t="str">
        <f t="shared" si="227"/>
        <v/>
      </c>
      <c r="AW144" s="88" t="str">
        <f t="shared" si="228"/>
        <v>F</v>
      </c>
      <c r="AX144" s="95" t="str">
        <f t="shared" si="229"/>
        <v/>
      </c>
      <c r="AY144" s="49" t="str">
        <f t="shared" si="230"/>
        <v/>
      </c>
      <c r="AZ144" s="87"/>
      <c r="BA144" s="87"/>
      <c r="BB144" s="87">
        <f t="shared" si="190"/>
        <v>0</v>
      </c>
      <c r="BC144" s="87" t="str">
        <f t="shared" si="191"/>
        <v>Pass</v>
      </c>
      <c r="BD144" s="50" t="str">
        <f t="shared" si="231"/>
        <v/>
      </c>
    </row>
    <row r="145" spans="1:56">
      <c r="A145" s="49">
        <f>IF(D$4="বিজ্ঞান",Science!A141,(IF(D$4="মানবিক",Humanities!A141,(IF(D$4="ব্যাবসায় শিক্ষা",B.Studies!AK141)))))</f>
        <v>0</v>
      </c>
      <c r="B145" s="50"/>
      <c r="C145" s="51" t="str">
        <f>IFERROR(IF(AN145="","",RANK(AN145,AN$8:AN$172,0)+COUNTIF(AN$8:AN145,AN145)-1),"")</f>
        <v/>
      </c>
      <c r="D145" s="52" t="str">
        <f t="shared" si="192"/>
        <v/>
      </c>
      <c r="E145" s="52" t="str">
        <f t="shared" si="193"/>
        <v/>
      </c>
      <c r="F145" s="52" t="str">
        <f t="shared" si="194"/>
        <v/>
      </c>
      <c r="G145" s="52" t="str">
        <f t="shared" si="232"/>
        <v/>
      </c>
      <c r="H145" s="49" t="str">
        <f t="shared" si="195"/>
        <v/>
      </c>
      <c r="I145" s="49" t="str">
        <f t="shared" si="196"/>
        <v/>
      </c>
      <c r="J145" s="49" t="str">
        <f t="shared" si="233"/>
        <v/>
      </c>
      <c r="K145" s="52" t="str">
        <f t="shared" si="197"/>
        <v/>
      </c>
      <c r="L145" s="52" t="str">
        <f t="shared" si="198"/>
        <v/>
      </c>
      <c r="M145" s="52" t="str">
        <f t="shared" si="199"/>
        <v/>
      </c>
      <c r="N145" s="52" t="str">
        <f t="shared" si="200"/>
        <v/>
      </c>
      <c r="O145" s="52" t="str">
        <f t="shared" si="201"/>
        <v/>
      </c>
      <c r="P145" s="49" t="str">
        <f t="shared" si="202"/>
        <v/>
      </c>
      <c r="Q145" s="49" t="str">
        <f t="shared" si="203"/>
        <v/>
      </c>
      <c r="R145" s="49" t="str">
        <f t="shared" si="204"/>
        <v/>
      </c>
      <c r="S145" s="49" t="str">
        <f t="shared" si="205"/>
        <v/>
      </c>
      <c r="T145" s="49" t="str">
        <f t="shared" si="206"/>
        <v/>
      </c>
      <c r="U145" s="52" t="str">
        <f t="shared" si="207"/>
        <v/>
      </c>
      <c r="V145" s="52" t="str">
        <f t="shared" si="208"/>
        <v/>
      </c>
      <c r="W145" s="52" t="str">
        <f t="shared" si="209"/>
        <v/>
      </c>
      <c r="X145" s="52" t="str">
        <f t="shared" si="210"/>
        <v/>
      </c>
      <c r="Y145" s="52" t="str">
        <f t="shared" si="211"/>
        <v/>
      </c>
      <c r="Z145" s="49" t="str">
        <f t="shared" si="212"/>
        <v/>
      </c>
      <c r="AA145" s="49" t="str">
        <f t="shared" si="213"/>
        <v/>
      </c>
      <c r="AB145" s="49" t="str">
        <f t="shared" si="236"/>
        <v/>
      </c>
      <c r="AC145" s="49" t="str">
        <f t="shared" si="214"/>
        <v/>
      </c>
      <c r="AD145" s="49" t="str">
        <f t="shared" si="215"/>
        <v/>
      </c>
      <c r="AE145" s="52" t="str">
        <f t="shared" si="216"/>
        <v/>
      </c>
      <c r="AF145" s="52" t="str">
        <f t="shared" si="217"/>
        <v/>
      </c>
      <c r="AG145" s="52" t="str">
        <f t="shared" si="237"/>
        <v/>
      </c>
      <c r="AH145" s="52" t="str">
        <f t="shared" si="238"/>
        <v/>
      </c>
      <c r="AI145" s="52" t="str">
        <f t="shared" si="239"/>
        <v/>
      </c>
      <c r="AJ145" s="52" t="str">
        <f t="shared" si="234"/>
        <v/>
      </c>
      <c r="AK145" s="68" t="str">
        <f t="shared" si="218"/>
        <v/>
      </c>
      <c r="AL145" s="68" t="str">
        <f t="shared" si="219"/>
        <v/>
      </c>
      <c r="AM145" s="68"/>
      <c r="AN145" s="68" t="str">
        <f t="shared" si="235"/>
        <v/>
      </c>
      <c r="AO145" s="69" t="str">
        <f t="shared" si="220"/>
        <v/>
      </c>
      <c r="AP145" s="83" t="str">
        <f t="shared" si="221"/>
        <v/>
      </c>
      <c r="AQ145" s="9" t="str">
        <f t="shared" si="222"/>
        <v/>
      </c>
      <c r="AR145" s="9" t="str">
        <f t="shared" si="223"/>
        <v/>
      </c>
      <c r="AS145" s="50" t="e">
        <f t="shared" si="224"/>
        <v>#VALUE!</v>
      </c>
      <c r="AT145" s="50" t="e">
        <f t="shared" si="225"/>
        <v>#VALUE!</v>
      </c>
      <c r="AU145" s="50" t="str">
        <f t="shared" si="226"/>
        <v>F</v>
      </c>
      <c r="AV145" s="87" t="str">
        <f t="shared" si="227"/>
        <v/>
      </c>
      <c r="AW145" s="88" t="str">
        <f t="shared" si="228"/>
        <v>F</v>
      </c>
      <c r="AX145" s="95" t="str">
        <f t="shared" si="229"/>
        <v/>
      </c>
      <c r="AY145" s="49" t="str">
        <f t="shared" si="230"/>
        <v/>
      </c>
      <c r="AZ145" s="87"/>
      <c r="BA145" s="87"/>
      <c r="BB145" s="87">
        <f t="shared" si="190"/>
        <v>0</v>
      </c>
      <c r="BC145" s="87" t="str">
        <f t="shared" si="191"/>
        <v>Pass</v>
      </c>
      <c r="BD145" s="50" t="str">
        <f t="shared" si="231"/>
        <v/>
      </c>
    </row>
    <row r="146" spans="1:56">
      <c r="A146" s="49">
        <f>IF(D$4="বিজ্ঞান",Science!A142,(IF(D$4="মানবিক",Humanities!A142,(IF(D$4="ব্যাবসায় শিক্ষা",B.Studies!AK142)))))</f>
        <v>0</v>
      </c>
      <c r="B146" s="50"/>
      <c r="C146" s="51" t="str">
        <f>IFERROR(IF(AN146="","",RANK(AN146,AN$8:AN$172,0)+COUNTIF(AN$8:AN146,AN146)-1),"")</f>
        <v/>
      </c>
      <c r="D146" s="52" t="str">
        <f t="shared" si="192"/>
        <v/>
      </c>
      <c r="E146" s="52" t="str">
        <f t="shared" si="193"/>
        <v/>
      </c>
      <c r="F146" s="52" t="str">
        <f t="shared" si="194"/>
        <v/>
      </c>
      <c r="G146" s="52" t="str">
        <f t="shared" si="232"/>
        <v/>
      </c>
      <c r="H146" s="49" t="str">
        <f t="shared" si="195"/>
        <v/>
      </c>
      <c r="I146" s="49" t="str">
        <f t="shared" si="196"/>
        <v/>
      </c>
      <c r="J146" s="49" t="str">
        <f t="shared" si="233"/>
        <v/>
      </c>
      <c r="K146" s="52" t="str">
        <f t="shared" si="197"/>
        <v/>
      </c>
      <c r="L146" s="52" t="str">
        <f t="shared" si="198"/>
        <v/>
      </c>
      <c r="M146" s="52" t="str">
        <f t="shared" si="199"/>
        <v/>
      </c>
      <c r="N146" s="52" t="str">
        <f t="shared" si="200"/>
        <v/>
      </c>
      <c r="O146" s="52" t="str">
        <f t="shared" si="201"/>
        <v/>
      </c>
      <c r="P146" s="49" t="str">
        <f t="shared" si="202"/>
        <v/>
      </c>
      <c r="Q146" s="49" t="str">
        <f t="shared" si="203"/>
        <v/>
      </c>
      <c r="R146" s="49" t="str">
        <f t="shared" si="204"/>
        <v/>
      </c>
      <c r="S146" s="49" t="str">
        <f t="shared" si="205"/>
        <v/>
      </c>
      <c r="T146" s="49" t="str">
        <f t="shared" si="206"/>
        <v/>
      </c>
      <c r="U146" s="52" t="str">
        <f t="shared" si="207"/>
        <v/>
      </c>
      <c r="V146" s="52" t="str">
        <f t="shared" si="208"/>
        <v/>
      </c>
      <c r="W146" s="52" t="str">
        <f t="shared" si="209"/>
        <v/>
      </c>
      <c r="X146" s="52" t="str">
        <f t="shared" si="210"/>
        <v/>
      </c>
      <c r="Y146" s="52" t="str">
        <f t="shared" si="211"/>
        <v/>
      </c>
      <c r="Z146" s="49" t="str">
        <f t="shared" si="212"/>
        <v/>
      </c>
      <c r="AA146" s="49" t="str">
        <f t="shared" si="213"/>
        <v/>
      </c>
      <c r="AB146" s="49" t="str">
        <f t="shared" si="236"/>
        <v/>
      </c>
      <c r="AC146" s="49" t="str">
        <f t="shared" si="214"/>
        <v/>
      </c>
      <c r="AD146" s="49" t="str">
        <f t="shared" si="215"/>
        <v/>
      </c>
      <c r="AE146" s="52" t="str">
        <f t="shared" si="216"/>
        <v/>
      </c>
      <c r="AF146" s="52" t="str">
        <f t="shared" si="217"/>
        <v/>
      </c>
      <c r="AG146" s="52" t="str">
        <f t="shared" si="237"/>
        <v/>
      </c>
      <c r="AH146" s="52" t="str">
        <f t="shared" si="238"/>
        <v/>
      </c>
      <c r="AI146" s="52" t="str">
        <f t="shared" si="239"/>
        <v/>
      </c>
      <c r="AJ146" s="52" t="str">
        <f t="shared" si="234"/>
        <v/>
      </c>
      <c r="AK146" s="68" t="str">
        <f t="shared" si="218"/>
        <v/>
      </c>
      <c r="AL146" s="68" t="str">
        <f t="shared" si="219"/>
        <v/>
      </c>
      <c r="AM146" s="68"/>
      <c r="AN146" s="68" t="str">
        <f t="shared" si="235"/>
        <v/>
      </c>
      <c r="AO146" s="69" t="str">
        <f t="shared" si="220"/>
        <v/>
      </c>
      <c r="AP146" s="83" t="str">
        <f t="shared" si="221"/>
        <v/>
      </c>
      <c r="AQ146" s="9" t="str">
        <f t="shared" si="222"/>
        <v/>
      </c>
      <c r="AR146" s="9" t="str">
        <f t="shared" si="223"/>
        <v/>
      </c>
      <c r="AS146" s="50" t="e">
        <f t="shared" si="224"/>
        <v>#VALUE!</v>
      </c>
      <c r="AT146" s="50" t="e">
        <f t="shared" si="225"/>
        <v>#VALUE!</v>
      </c>
      <c r="AU146" s="50" t="str">
        <f t="shared" si="226"/>
        <v>F</v>
      </c>
      <c r="AV146" s="87" t="str">
        <f t="shared" si="227"/>
        <v/>
      </c>
      <c r="AW146" s="88" t="str">
        <f t="shared" si="228"/>
        <v>F</v>
      </c>
      <c r="AX146" s="95" t="str">
        <f t="shared" si="229"/>
        <v/>
      </c>
      <c r="AY146" s="49" t="str">
        <f t="shared" si="230"/>
        <v/>
      </c>
      <c r="AZ146" s="87"/>
      <c r="BA146" s="87"/>
      <c r="BB146" s="87">
        <f t="shared" si="190"/>
        <v>0</v>
      </c>
      <c r="BC146" s="87" t="str">
        <f t="shared" si="191"/>
        <v>Pass</v>
      </c>
      <c r="BD146" s="50" t="str">
        <f t="shared" si="231"/>
        <v/>
      </c>
    </row>
    <row r="147" spans="1:56">
      <c r="A147" s="49">
        <f>IF(D$4="বিজ্ঞান",Science!A143,(IF(D$4="মানবিক",Humanities!A143,(IF(D$4="ব্যাবসায় শিক্ষা",B.Studies!AK143)))))</f>
        <v>0</v>
      </c>
      <c r="B147" s="50"/>
      <c r="C147" s="51" t="str">
        <f>IFERROR(IF(AN147="","",RANK(AN147,AN$8:AN$172,0)+COUNTIF(AN$8:AN147,AN147)-1),"")</f>
        <v/>
      </c>
      <c r="D147" s="52" t="str">
        <f t="shared" si="192"/>
        <v/>
      </c>
      <c r="E147" s="52" t="str">
        <f t="shared" si="193"/>
        <v/>
      </c>
      <c r="F147" s="52" t="str">
        <f t="shared" si="194"/>
        <v/>
      </c>
      <c r="G147" s="52" t="str">
        <f t="shared" si="232"/>
        <v/>
      </c>
      <c r="H147" s="49" t="str">
        <f t="shared" si="195"/>
        <v/>
      </c>
      <c r="I147" s="49" t="str">
        <f t="shared" si="196"/>
        <v/>
      </c>
      <c r="J147" s="49" t="str">
        <f t="shared" si="233"/>
        <v/>
      </c>
      <c r="K147" s="52" t="str">
        <f t="shared" si="197"/>
        <v/>
      </c>
      <c r="L147" s="52" t="str">
        <f t="shared" si="198"/>
        <v/>
      </c>
      <c r="M147" s="52" t="str">
        <f t="shared" si="199"/>
        <v/>
      </c>
      <c r="N147" s="52" t="str">
        <f t="shared" si="200"/>
        <v/>
      </c>
      <c r="O147" s="52" t="str">
        <f t="shared" si="201"/>
        <v/>
      </c>
      <c r="P147" s="49" t="str">
        <f t="shared" si="202"/>
        <v/>
      </c>
      <c r="Q147" s="49" t="str">
        <f t="shared" si="203"/>
        <v/>
      </c>
      <c r="R147" s="49" t="str">
        <f t="shared" si="204"/>
        <v/>
      </c>
      <c r="S147" s="49" t="str">
        <f t="shared" si="205"/>
        <v/>
      </c>
      <c r="T147" s="49" t="str">
        <f t="shared" si="206"/>
        <v/>
      </c>
      <c r="U147" s="52" t="str">
        <f t="shared" si="207"/>
        <v/>
      </c>
      <c r="V147" s="52" t="str">
        <f t="shared" si="208"/>
        <v/>
      </c>
      <c r="W147" s="52" t="str">
        <f t="shared" si="209"/>
        <v/>
      </c>
      <c r="X147" s="52" t="str">
        <f t="shared" si="210"/>
        <v/>
      </c>
      <c r="Y147" s="52" t="str">
        <f t="shared" si="211"/>
        <v/>
      </c>
      <c r="Z147" s="49" t="str">
        <f t="shared" si="212"/>
        <v/>
      </c>
      <c r="AA147" s="49" t="str">
        <f t="shared" si="213"/>
        <v/>
      </c>
      <c r="AB147" s="49" t="str">
        <f t="shared" si="236"/>
        <v/>
      </c>
      <c r="AC147" s="49" t="str">
        <f t="shared" si="214"/>
        <v/>
      </c>
      <c r="AD147" s="49" t="str">
        <f t="shared" si="215"/>
        <v/>
      </c>
      <c r="AE147" s="52" t="str">
        <f t="shared" si="216"/>
        <v/>
      </c>
      <c r="AF147" s="52" t="str">
        <f t="shared" si="217"/>
        <v/>
      </c>
      <c r="AG147" s="52" t="str">
        <f t="shared" si="237"/>
        <v/>
      </c>
      <c r="AH147" s="52" t="str">
        <f t="shared" si="238"/>
        <v/>
      </c>
      <c r="AI147" s="52" t="str">
        <f t="shared" si="239"/>
        <v/>
      </c>
      <c r="AJ147" s="52" t="str">
        <f t="shared" si="234"/>
        <v/>
      </c>
      <c r="AK147" s="68" t="str">
        <f t="shared" si="218"/>
        <v/>
      </c>
      <c r="AL147" s="68" t="str">
        <f t="shared" si="219"/>
        <v/>
      </c>
      <c r="AM147" s="68"/>
      <c r="AN147" s="68" t="str">
        <f t="shared" si="235"/>
        <v/>
      </c>
      <c r="AO147" s="69" t="str">
        <f t="shared" si="220"/>
        <v/>
      </c>
      <c r="AP147" s="83" t="str">
        <f t="shared" si="221"/>
        <v/>
      </c>
      <c r="AQ147" s="9" t="str">
        <f t="shared" si="222"/>
        <v/>
      </c>
      <c r="AR147" s="9" t="str">
        <f t="shared" si="223"/>
        <v/>
      </c>
      <c r="AS147" s="50" t="e">
        <f t="shared" si="224"/>
        <v>#VALUE!</v>
      </c>
      <c r="AT147" s="50" t="e">
        <f t="shared" si="225"/>
        <v>#VALUE!</v>
      </c>
      <c r="AU147" s="50" t="str">
        <f t="shared" si="226"/>
        <v>F</v>
      </c>
      <c r="AV147" s="87" t="str">
        <f t="shared" si="227"/>
        <v/>
      </c>
      <c r="AW147" s="88" t="str">
        <f t="shared" si="228"/>
        <v>F</v>
      </c>
      <c r="AX147" s="95" t="str">
        <f t="shared" si="229"/>
        <v/>
      </c>
      <c r="AY147" s="49" t="str">
        <f t="shared" si="230"/>
        <v/>
      </c>
      <c r="AZ147" s="87"/>
      <c r="BA147" s="87"/>
      <c r="BB147" s="87">
        <f t="shared" si="190"/>
        <v>0</v>
      </c>
      <c r="BC147" s="87" t="str">
        <f t="shared" si="191"/>
        <v>Pass</v>
      </c>
      <c r="BD147" s="50" t="str">
        <f t="shared" si="231"/>
        <v/>
      </c>
    </row>
    <row r="148" spans="1:56">
      <c r="A148" s="49">
        <f>IF(D$4="বিজ্ঞান",Science!A144,(IF(D$4="মানবিক",Humanities!A144,(IF(D$4="ব্যাবসায় শিক্ষা",B.Studies!AK144)))))</f>
        <v>0</v>
      </c>
      <c r="B148" s="50"/>
      <c r="C148" s="51" t="str">
        <f>IFERROR(IF(AN148="","",RANK(AN148,AN$8:AN$172,0)+COUNTIF(AN$8:AN148,AN148)-1),"")</f>
        <v/>
      </c>
      <c r="D148" s="52" t="str">
        <f t="shared" si="192"/>
        <v/>
      </c>
      <c r="E148" s="52" t="str">
        <f t="shared" si="193"/>
        <v/>
      </c>
      <c r="F148" s="52" t="str">
        <f t="shared" si="194"/>
        <v/>
      </c>
      <c r="G148" s="52" t="str">
        <f t="shared" si="232"/>
        <v/>
      </c>
      <c r="H148" s="49" t="str">
        <f t="shared" si="195"/>
        <v/>
      </c>
      <c r="I148" s="49" t="str">
        <f t="shared" si="196"/>
        <v/>
      </c>
      <c r="J148" s="49" t="str">
        <f t="shared" si="233"/>
        <v/>
      </c>
      <c r="K148" s="52" t="str">
        <f t="shared" si="197"/>
        <v/>
      </c>
      <c r="L148" s="52" t="str">
        <f t="shared" si="198"/>
        <v/>
      </c>
      <c r="M148" s="52" t="str">
        <f t="shared" si="199"/>
        <v/>
      </c>
      <c r="N148" s="52" t="str">
        <f t="shared" si="200"/>
        <v/>
      </c>
      <c r="O148" s="52" t="str">
        <f t="shared" si="201"/>
        <v/>
      </c>
      <c r="P148" s="49" t="str">
        <f t="shared" si="202"/>
        <v/>
      </c>
      <c r="Q148" s="49" t="str">
        <f t="shared" si="203"/>
        <v/>
      </c>
      <c r="R148" s="49" t="str">
        <f t="shared" si="204"/>
        <v/>
      </c>
      <c r="S148" s="49" t="str">
        <f t="shared" si="205"/>
        <v/>
      </c>
      <c r="T148" s="49" t="str">
        <f t="shared" si="206"/>
        <v/>
      </c>
      <c r="U148" s="52" t="str">
        <f t="shared" si="207"/>
        <v/>
      </c>
      <c r="V148" s="52" t="str">
        <f t="shared" si="208"/>
        <v/>
      </c>
      <c r="W148" s="52" t="str">
        <f t="shared" si="209"/>
        <v/>
      </c>
      <c r="X148" s="52" t="str">
        <f t="shared" si="210"/>
        <v/>
      </c>
      <c r="Y148" s="52" t="str">
        <f t="shared" si="211"/>
        <v/>
      </c>
      <c r="Z148" s="49" t="str">
        <f t="shared" si="212"/>
        <v/>
      </c>
      <c r="AA148" s="49" t="str">
        <f t="shared" si="213"/>
        <v/>
      </c>
      <c r="AB148" s="49" t="str">
        <f t="shared" si="236"/>
        <v/>
      </c>
      <c r="AC148" s="49" t="str">
        <f t="shared" si="214"/>
        <v/>
      </c>
      <c r="AD148" s="49" t="str">
        <f t="shared" si="215"/>
        <v/>
      </c>
      <c r="AE148" s="52" t="str">
        <f t="shared" si="216"/>
        <v/>
      </c>
      <c r="AF148" s="52" t="str">
        <f t="shared" si="217"/>
        <v/>
      </c>
      <c r="AG148" s="52" t="str">
        <f t="shared" si="237"/>
        <v/>
      </c>
      <c r="AH148" s="52" t="str">
        <f t="shared" si="238"/>
        <v/>
      </c>
      <c r="AI148" s="52" t="str">
        <f t="shared" si="239"/>
        <v/>
      </c>
      <c r="AJ148" s="52" t="str">
        <f t="shared" si="234"/>
        <v/>
      </c>
      <c r="AK148" s="68" t="str">
        <f t="shared" si="218"/>
        <v/>
      </c>
      <c r="AL148" s="68" t="str">
        <f t="shared" si="219"/>
        <v/>
      </c>
      <c r="AM148" s="68"/>
      <c r="AN148" s="68" t="str">
        <f t="shared" si="235"/>
        <v/>
      </c>
      <c r="AO148" s="69" t="str">
        <f t="shared" si="220"/>
        <v/>
      </c>
      <c r="AP148" s="83" t="str">
        <f t="shared" si="221"/>
        <v/>
      </c>
      <c r="AQ148" s="9" t="str">
        <f t="shared" si="222"/>
        <v/>
      </c>
      <c r="AR148" s="9" t="str">
        <f t="shared" si="223"/>
        <v/>
      </c>
      <c r="AS148" s="50" t="e">
        <f t="shared" si="224"/>
        <v>#VALUE!</v>
      </c>
      <c r="AT148" s="50" t="e">
        <f t="shared" si="225"/>
        <v>#VALUE!</v>
      </c>
      <c r="AU148" s="50" t="str">
        <f t="shared" si="226"/>
        <v>F</v>
      </c>
      <c r="AV148" s="87" t="str">
        <f t="shared" si="227"/>
        <v/>
      </c>
      <c r="AW148" s="88" t="str">
        <f t="shared" si="228"/>
        <v>F</v>
      </c>
      <c r="AX148" s="95" t="str">
        <f t="shared" si="229"/>
        <v/>
      </c>
      <c r="AY148" s="49" t="str">
        <f t="shared" si="230"/>
        <v/>
      </c>
      <c r="AZ148" s="87"/>
      <c r="BA148" s="87"/>
      <c r="BB148" s="87">
        <f t="shared" si="190"/>
        <v>0</v>
      </c>
      <c r="BC148" s="87" t="str">
        <f t="shared" si="191"/>
        <v>Pass</v>
      </c>
      <c r="BD148" s="50" t="str">
        <f t="shared" si="231"/>
        <v/>
      </c>
    </row>
    <row r="149" spans="1:56">
      <c r="A149" s="49">
        <f>IF(D$4="বিজ্ঞান",Science!A145,(IF(D$4="মানবিক",Humanities!A145,(IF(D$4="ব্যাবসায় শিক্ষা",B.Studies!AK145)))))</f>
        <v>0</v>
      </c>
      <c r="B149" s="50"/>
      <c r="C149" s="51" t="str">
        <f>IFERROR(IF(AN149="","",RANK(AN149,AN$8:AN$172,0)+COUNTIF(AN$8:AN149,AN149)-1),"")</f>
        <v/>
      </c>
      <c r="D149" s="52" t="str">
        <f t="shared" si="192"/>
        <v/>
      </c>
      <c r="E149" s="52" t="str">
        <f t="shared" si="193"/>
        <v/>
      </c>
      <c r="F149" s="52" t="str">
        <f t="shared" si="194"/>
        <v/>
      </c>
      <c r="G149" s="52" t="str">
        <f t="shared" si="232"/>
        <v/>
      </c>
      <c r="H149" s="49" t="str">
        <f t="shared" si="195"/>
        <v/>
      </c>
      <c r="I149" s="49" t="str">
        <f t="shared" si="196"/>
        <v/>
      </c>
      <c r="J149" s="49" t="str">
        <f t="shared" si="233"/>
        <v/>
      </c>
      <c r="K149" s="52" t="str">
        <f t="shared" si="197"/>
        <v/>
      </c>
      <c r="L149" s="52" t="str">
        <f t="shared" si="198"/>
        <v/>
      </c>
      <c r="M149" s="52" t="str">
        <f t="shared" si="199"/>
        <v/>
      </c>
      <c r="N149" s="52" t="str">
        <f t="shared" si="200"/>
        <v/>
      </c>
      <c r="O149" s="52" t="str">
        <f t="shared" si="201"/>
        <v/>
      </c>
      <c r="P149" s="49" t="str">
        <f t="shared" si="202"/>
        <v/>
      </c>
      <c r="Q149" s="49" t="str">
        <f t="shared" si="203"/>
        <v/>
      </c>
      <c r="R149" s="49" t="str">
        <f t="shared" si="204"/>
        <v/>
      </c>
      <c r="S149" s="49" t="str">
        <f t="shared" si="205"/>
        <v/>
      </c>
      <c r="T149" s="49" t="str">
        <f t="shared" si="206"/>
        <v/>
      </c>
      <c r="U149" s="52" t="str">
        <f t="shared" si="207"/>
        <v/>
      </c>
      <c r="V149" s="52" t="str">
        <f t="shared" si="208"/>
        <v/>
      </c>
      <c r="W149" s="52" t="str">
        <f t="shared" si="209"/>
        <v/>
      </c>
      <c r="X149" s="52" t="str">
        <f t="shared" si="210"/>
        <v/>
      </c>
      <c r="Y149" s="52" t="str">
        <f t="shared" si="211"/>
        <v/>
      </c>
      <c r="Z149" s="49" t="str">
        <f t="shared" si="212"/>
        <v/>
      </c>
      <c r="AA149" s="49" t="str">
        <f t="shared" si="213"/>
        <v/>
      </c>
      <c r="AB149" s="49" t="str">
        <f t="shared" si="236"/>
        <v/>
      </c>
      <c r="AC149" s="49" t="str">
        <f t="shared" si="214"/>
        <v/>
      </c>
      <c r="AD149" s="49" t="str">
        <f t="shared" si="215"/>
        <v/>
      </c>
      <c r="AE149" s="52" t="str">
        <f t="shared" si="216"/>
        <v/>
      </c>
      <c r="AF149" s="52" t="str">
        <f t="shared" si="217"/>
        <v/>
      </c>
      <c r="AG149" s="52" t="str">
        <f t="shared" si="237"/>
        <v/>
      </c>
      <c r="AH149" s="52" t="str">
        <f t="shared" si="238"/>
        <v/>
      </c>
      <c r="AI149" s="52" t="str">
        <f t="shared" si="239"/>
        <v/>
      </c>
      <c r="AJ149" s="52" t="str">
        <f t="shared" si="234"/>
        <v/>
      </c>
      <c r="AK149" s="68" t="str">
        <f t="shared" si="218"/>
        <v/>
      </c>
      <c r="AL149" s="68" t="str">
        <f t="shared" si="219"/>
        <v/>
      </c>
      <c r="AM149" s="68"/>
      <c r="AN149" s="68" t="str">
        <f t="shared" si="235"/>
        <v/>
      </c>
      <c r="AO149" s="69" t="str">
        <f t="shared" si="220"/>
        <v/>
      </c>
      <c r="AP149" s="83" t="str">
        <f t="shared" si="221"/>
        <v/>
      </c>
      <c r="AQ149" s="9" t="str">
        <f t="shared" si="222"/>
        <v/>
      </c>
      <c r="AR149" s="9" t="str">
        <f t="shared" si="223"/>
        <v/>
      </c>
      <c r="AS149" s="50" t="e">
        <f t="shared" si="224"/>
        <v>#VALUE!</v>
      </c>
      <c r="AT149" s="50" t="e">
        <f t="shared" si="225"/>
        <v>#VALUE!</v>
      </c>
      <c r="AU149" s="50" t="str">
        <f t="shared" si="226"/>
        <v>F</v>
      </c>
      <c r="AV149" s="87" t="str">
        <f t="shared" si="227"/>
        <v/>
      </c>
      <c r="AW149" s="88" t="str">
        <f t="shared" si="228"/>
        <v>F</v>
      </c>
      <c r="AX149" s="95" t="str">
        <f t="shared" si="229"/>
        <v/>
      </c>
      <c r="AY149" s="49" t="str">
        <f t="shared" si="230"/>
        <v/>
      </c>
      <c r="AZ149" s="87"/>
      <c r="BA149" s="87"/>
      <c r="BB149" s="87">
        <f t="shared" si="190"/>
        <v>0</v>
      </c>
      <c r="BC149" s="87" t="str">
        <f t="shared" si="191"/>
        <v>Pass</v>
      </c>
      <c r="BD149" s="50" t="str">
        <f t="shared" si="231"/>
        <v/>
      </c>
    </row>
    <row r="150" spans="1:56">
      <c r="A150" s="49">
        <f>IF(D$4="বিজ্ঞান",Science!A146,(IF(D$4="মানবিক",Humanities!A146,(IF(D$4="ব্যাবসায় শিক্ষা",B.Studies!AK146)))))</f>
        <v>0</v>
      </c>
      <c r="B150" s="50"/>
      <c r="C150" s="51" t="str">
        <f>IFERROR(IF(AN150="","",RANK(AN150,AN$8:AN$172,0)+COUNTIF(AN$8:AN150,AN150)-1),"")</f>
        <v/>
      </c>
      <c r="D150" s="52" t="str">
        <f t="shared" si="192"/>
        <v/>
      </c>
      <c r="E150" s="52" t="str">
        <f t="shared" si="193"/>
        <v/>
      </c>
      <c r="F150" s="52" t="str">
        <f t="shared" si="194"/>
        <v/>
      </c>
      <c r="G150" s="52" t="str">
        <f t="shared" si="232"/>
        <v/>
      </c>
      <c r="H150" s="49" t="str">
        <f t="shared" si="195"/>
        <v/>
      </c>
      <c r="I150" s="49" t="str">
        <f t="shared" si="196"/>
        <v/>
      </c>
      <c r="J150" s="49" t="str">
        <f t="shared" si="233"/>
        <v/>
      </c>
      <c r="K150" s="52" t="str">
        <f t="shared" si="197"/>
        <v/>
      </c>
      <c r="L150" s="52" t="str">
        <f t="shared" si="198"/>
        <v/>
      </c>
      <c r="M150" s="52" t="str">
        <f t="shared" si="199"/>
        <v/>
      </c>
      <c r="N150" s="52" t="str">
        <f t="shared" si="200"/>
        <v/>
      </c>
      <c r="O150" s="52" t="str">
        <f t="shared" si="201"/>
        <v/>
      </c>
      <c r="P150" s="49" t="str">
        <f t="shared" si="202"/>
        <v/>
      </c>
      <c r="Q150" s="49" t="str">
        <f t="shared" si="203"/>
        <v/>
      </c>
      <c r="R150" s="49" t="str">
        <f t="shared" si="204"/>
        <v/>
      </c>
      <c r="S150" s="49" t="str">
        <f t="shared" si="205"/>
        <v/>
      </c>
      <c r="T150" s="49" t="str">
        <f t="shared" si="206"/>
        <v/>
      </c>
      <c r="U150" s="52" t="str">
        <f t="shared" si="207"/>
        <v/>
      </c>
      <c r="V150" s="52" t="str">
        <f t="shared" si="208"/>
        <v/>
      </c>
      <c r="W150" s="52" t="str">
        <f t="shared" si="209"/>
        <v/>
      </c>
      <c r="X150" s="52" t="str">
        <f t="shared" si="210"/>
        <v/>
      </c>
      <c r="Y150" s="52" t="str">
        <f t="shared" si="211"/>
        <v/>
      </c>
      <c r="Z150" s="49" t="str">
        <f t="shared" si="212"/>
        <v/>
      </c>
      <c r="AA150" s="49" t="str">
        <f t="shared" si="213"/>
        <v/>
      </c>
      <c r="AB150" s="49" t="str">
        <f t="shared" si="236"/>
        <v/>
      </c>
      <c r="AC150" s="49" t="str">
        <f t="shared" si="214"/>
        <v/>
      </c>
      <c r="AD150" s="49" t="str">
        <f t="shared" si="215"/>
        <v/>
      </c>
      <c r="AE150" s="52" t="str">
        <f t="shared" si="216"/>
        <v/>
      </c>
      <c r="AF150" s="52" t="str">
        <f t="shared" si="217"/>
        <v/>
      </c>
      <c r="AG150" s="52" t="str">
        <f t="shared" si="237"/>
        <v/>
      </c>
      <c r="AH150" s="52" t="str">
        <f t="shared" si="238"/>
        <v/>
      </c>
      <c r="AI150" s="52" t="str">
        <f t="shared" si="239"/>
        <v/>
      </c>
      <c r="AJ150" s="52" t="str">
        <f t="shared" si="234"/>
        <v/>
      </c>
      <c r="AK150" s="68" t="str">
        <f t="shared" si="218"/>
        <v/>
      </c>
      <c r="AL150" s="68" t="str">
        <f t="shared" si="219"/>
        <v/>
      </c>
      <c r="AM150" s="68"/>
      <c r="AN150" s="68" t="str">
        <f t="shared" si="235"/>
        <v/>
      </c>
      <c r="AO150" s="69" t="str">
        <f t="shared" si="220"/>
        <v/>
      </c>
      <c r="AP150" s="83" t="str">
        <f t="shared" si="221"/>
        <v/>
      </c>
      <c r="AQ150" s="9" t="str">
        <f t="shared" si="222"/>
        <v/>
      </c>
      <c r="AR150" s="9" t="str">
        <f t="shared" si="223"/>
        <v/>
      </c>
      <c r="AS150" s="50" t="e">
        <f t="shared" si="224"/>
        <v>#VALUE!</v>
      </c>
      <c r="AT150" s="50" t="e">
        <f t="shared" si="225"/>
        <v>#VALUE!</v>
      </c>
      <c r="AU150" s="50" t="str">
        <f t="shared" si="226"/>
        <v>F</v>
      </c>
      <c r="AV150" s="87" t="str">
        <f t="shared" si="227"/>
        <v/>
      </c>
      <c r="AW150" s="88" t="str">
        <f t="shared" si="228"/>
        <v>F</v>
      </c>
      <c r="AX150" s="95" t="str">
        <f t="shared" si="229"/>
        <v/>
      </c>
      <c r="AY150" s="49" t="str">
        <f t="shared" si="230"/>
        <v/>
      </c>
      <c r="AZ150" s="87"/>
      <c r="BA150" s="87"/>
      <c r="BB150" s="87">
        <f t="shared" si="190"/>
        <v>0</v>
      </c>
      <c r="BC150" s="87" t="str">
        <f t="shared" si="191"/>
        <v>Pass</v>
      </c>
      <c r="BD150" s="50" t="str">
        <f t="shared" si="231"/>
        <v/>
      </c>
    </row>
    <row r="151" spans="1:56">
      <c r="A151" s="49">
        <f>IF(D$4="বিজ্ঞান",Science!A147,(IF(D$4="মানবিক",Humanities!A147,(IF(D$4="ব্যাবসায় শিক্ষা",B.Studies!AK147)))))</f>
        <v>0</v>
      </c>
      <c r="B151" s="50"/>
      <c r="C151" s="51" t="str">
        <f>IFERROR(IF(AN151="","",RANK(AN151,AN$8:AN$172,0)+COUNTIF(AN$8:AN151,AN151)-1),"")</f>
        <v/>
      </c>
      <c r="D151" s="52" t="str">
        <f t="shared" si="192"/>
        <v/>
      </c>
      <c r="E151" s="52" t="str">
        <f t="shared" si="193"/>
        <v/>
      </c>
      <c r="F151" s="52" t="str">
        <f t="shared" si="194"/>
        <v/>
      </c>
      <c r="G151" s="52" t="str">
        <f t="shared" si="232"/>
        <v/>
      </c>
      <c r="H151" s="49" t="str">
        <f t="shared" si="195"/>
        <v/>
      </c>
      <c r="I151" s="49" t="str">
        <f t="shared" si="196"/>
        <v/>
      </c>
      <c r="J151" s="49" t="str">
        <f t="shared" si="233"/>
        <v/>
      </c>
      <c r="K151" s="52" t="str">
        <f t="shared" si="197"/>
        <v/>
      </c>
      <c r="L151" s="52" t="str">
        <f t="shared" si="198"/>
        <v/>
      </c>
      <c r="M151" s="52" t="str">
        <f t="shared" si="199"/>
        <v/>
      </c>
      <c r="N151" s="52" t="str">
        <f t="shared" si="200"/>
        <v/>
      </c>
      <c r="O151" s="52" t="str">
        <f t="shared" si="201"/>
        <v/>
      </c>
      <c r="P151" s="49" t="str">
        <f t="shared" si="202"/>
        <v/>
      </c>
      <c r="Q151" s="49" t="str">
        <f t="shared" si="203"/>
        <v/>
      </c>
      <c r="R151" s="49" t="str">
        <f t="shared" si="204"/>
        <v/>
      </c>
      <c r="S151" s="49" t="str">
        <f t="shared" si="205"/>
        <v/>
      </c>
      <c r="T151" s="49" t="str">
        <f t="shared" si="206"/>
        <v/>
      </c>
      <c r="U151" s="52" t="str">
        <f t="shared" si="207"/>
        <v/>
      </c>
      <c r="V151" s="52" t="str">
        <f t="shared" si="208"/>
        <v/>
      </c>
      <c r="W151" s="52" t="str">
        <f t="shared" si="209"/>
        <v/>
      </c>
      <c r="X151" s="52" t="str">
        <f t="shared" si="210"/>
        <v/>
      </c>
      <c r="Y151" s="52" t="str">
        <f t="shared" si="211"/>
        <v/>
      </c>
      <c r="Z151" s="49" t="str">
        <f t="shared" si="212"/>
        <v/>
      </c>
      <c r="AA151" s="49" t="str">
        <f t="shared" si="213"/>
        <v/>
      </c>
      <c r="AB151" s="49" t="str">
        <f t="shared" si="236"/>
        <v/>
      </c>
      <c r="AC151" s="49" t="str">
        <f t="shared" si="214"/>
        <v/>
      </c>
      <c r="AD151" s="49" t="str">
        <f t="shared" si="215"/>
        <v/>
      </c>
      <c r="AE151" s="52" t="str">
        <f t="shared" si="216"/>
        <v/>
      </c>
      <c r="AF151" s="52" t="str">
        <f t="shared" si="217"/>
        <v/>
      </c>
      <c r="AG151" s="52" t="str">
        <f t="shared" si="237"/>
        <v/>
      </c>
      <c r="AH151" s="52" t="str">
        <f t="shared" si="238"/>
        <v/>
      </c>
      <c r="AI151" s="52" t="str">
        <f t="shared" si="239"/>
        <v/>
      </c>
      <c r="AJ151" s="52" t="str">
        <f t="shared" si="234"/>
        <v/>
      </c>
      <c r="AK151" s="68" t="str">
        <f t="shared" si="218"/>
        <v/>
      </c>
      <c r="AL151" s="68" t="str">
        <f t="shared" si="219"/>
        <v/>
      </c>
      <c r="AM151" s="68"/>
      <c r="AN151" s="68" t="str">
        <f t="shared" si="235"/>
        <v/>
      </c>
      <c r="AO151" s="69" t="str">
        <f t="shared" si="220"/>
        <v/>
      </c>
      <c r="AP151" s="83" t="str">
        <f t="shared" si="221"/>
        <v/>
      </c>
      <c r="AQ151" s="9" t="str">
        <f t="shared" si="222"/>
        <v/>
      </c>
      <c r="AR151" s="9" t="str">
        <f t="shared" si="223"/>
        <v/>
      </c>
      <c r="AS151" s="50" t="e">
        <f t="shared" si="224"/>
        <v>#VALUE!</v>
      </c>
      <c r="AT151" s="50" t="e">
        <f t="shared" si="225"/>
        <v>#VALUE!</v>
      </c>
      <c r="AU151" s="50" t="str">
        <f t="shared" si="226"/>
        <v>F</v>
      </c>
      <c r="AV151" s="87" t="str">
        <f t="shared" si="227"/>
        <v/>
      </c>
      <c r="AW151" s="88" t="str">
        <f t="shared" si="228"/>
        <v>F</v>
      </c>
      <c r="AX151" s="95" t="str">
        <f t="shared" si="229"/>
        <v/>
      </c>
      <c r="AY151" s="49" t="str">
        <f t="shared" si="230"/>
        <v/>
      </c>
      <c r="AZ151" s="87"/>
      <c r="BA151" s="87"/>
      <c r="BB151" s="87">
        <f t="shared" si="190"/>
        <v>0</v>
      </c>
      <c r="BC151" s="87" t="str">
        <f t="shared" si="191"/>
        <v>Pass</v>
      </c>
      <c r="BD151" s="50" t="str">
        <f t="shared" si="231"/>
        <v/>
      </c>
    </row>
    <row r="152" spans="1:56">
      <c r="A152" s="49">
        <f>IF(D$4="বিজ্ঞান",Science!A148,(IF(D$4="মানবিক",Humanities!A148,(IF(D$4="ব্যাবসায় শিক্ষা",B.Studies!AK148)))))</f>
        <v>0</v>
      </c>
      <c r="B152" s="50"/>
      <c r="C152" s="51" t="str">
        <f>IFERROR(IF(AN152="","",RANK(AN152,AN$8:AN$172,0)+COUNTIF(AN$8:AN152,AN152)-1),"")</f>
        <v/>
      </c>
      <c r="D152" s="52" t="str">
        <f t="shared" si="192"/>
        <v/>
      </c>
      <c r="E152" s="52" t="str">
        <f t="shared" si="193"/>
        <v/>
      </c>
      <c r="F152" s="52" t="str">
        <f t="shared" si="194"/>
        <v/>
      </c>
      <c r="G152" s="52" t="str">
        <f t="shared" si="232"/>
        <v/>
      </c>
      <c r="H152" s="49" t="str">
        <f t="shared" si="195"/>
        <v/>
      </c>
      <c r="I152" s="49" t="str">
        <f t="shared" si="196"/>
        <v/>
      </c>
      <c r="J152" s="49" t="str">
        <f t="shared" si="233"/>
        <v/>
      </c>
      <c r="K152" s="52" t="str">
        <f t="shared" si="197"/>
        <v/>
      </c>
      <c r="L152" s="52" t="str">
        <f t="shared" si="198"/>
        <v/>
      </c>
      <c r="M152" s="52" t="str">
        <f t="shared" si="199"/>
        <v/>
      </c>
      <c r="N152" s="52" t="str">
        <f t="shared" si="200"/>
        <v/>
      </c>
      <c r="O152" s="52" t="str">
        <f t="shared" si="201"/>
        <v/>
      </c>
      <c r="P152" s="49" t="str">
        <f t="shared" si="202"/>
        <v/>
      </c>
      <c r="Q152" s="49" t="str">
        <f t="shared" si="203"/>
        <v/>
      </c>
      <c r="R152" s="49" t="str">
        <f t="shared" si="204"/>
        <v/>
      </c>
      <c r="S152" s="49" t="str">
        <f t="shared" si="205"/>
        <v/>
      </c>
      <c r="T152" s="49" t="str">
        <f t="shared" si="206"/>
        <v/>
      </c>
      <c r="U152" s="52" t="str">
        <f t="shared" si="207"/>
        <v/>
      </c>
      <c r="V152" s="52" t="str">
        <f t="shared" si="208"/>
        <v/>
      </c>
      <c r="W152" s="52" t="str">
        <f t="shared" si="209"/>
        <v/>
      </c>
      <c r="X152" s="52" t="str">
        <f t="shared" si="210"/>
        <v/>
      </c>
      <c r="Y152" s="52" t="str">
        <f t="shared" si="211"/>
        <v/>
      </c>
      <c r="Z152" s="49" t="str">
        <f t="shared" si="212"/>
        <v/>
      </c>
      <c r="AA152" s="49" t="str">
        <f t="shared" si="213"/>
        <v/>
      </c>
      <c r="AB152" s="49" t="str">
        <f t="shared" si="236"/>
        <v/>
      </c>
      <c r="AC152" s="49" t="str">
        <f t="shared" si="214"/>
        <v/>
      </c>
      <c r="AD152" s="49" t="str">
        <f t="shared" si="215"/>
        <v/>
      </c>
      <c r="AE152" s="52" t="str">
        <f t="shared" si="216"/>
        <v/>
      </c>
      <c r="AF152" s="52" t="str">
        <f t="shared" si="217"/>
        <v/>
      </c>
      <c r="AG152" s="52" t="str">
        <f t="shared" si="237"/>
        <v/>
      </c>
      <c r="AH152" s="52" t="str">
        <f t="shared" si="238"/>
        <v/>
      </c>
      <c r="AI152" s="52" t="str">
        <f t="shared" si="239"/>
        <v/>
      </c>
      <c r="AJ152" s="52" t="str">
        <f t="shared" si="234"/>
        <v/>
      </c>
      <c r="AK152" s="68" t="str">
        <f t="shared" si="218"/>
        <v/>
      </c>
      <c r="AL152" s="68" t="str">
        <f t="shared" si="219"/>
        <v/>
      </c>
      <c r="AM152" s="68"/>
      <c r="AN152" s="68" t="str">
        <f t="shared" si="235"/>
        <v/>
      </c>
      <c r="AO152" s="69" t="str">
        <f t="shared" si="220"/>
        <v/>
      </c>
      <c r="AP152" s="83" t="str">
        <f t="shared" si="221"/>
        <v/>
      </c>
      <c r="AQ152" s="9" t="str">
        <f t="shared" si="222"/>
        <v/>
      </c>
      <c r="AR152" s="9" t="str">
        <f t="shared" si="223"/>
        <v/>
      </c>
      <c r="AS152" s="50" t="e">
        <f t="shared" si="224"/>
        <v>#VALUE!</v>
      </c>
      <c r="AT152" s="50" t="e">
        <f t="shared" si="225"/>
        <v>#VALUE!</v>
      </c>
      <c r="AU152" s="50" t="str">
        <f t="shared" si="226"/>
        <v>F</v>
      </c>
      <c r="AV152" s="87" t="str">
        <f t="shared" si="227"/>
        <v/>
      </c>
      <c r="AW152" s="88" t="str">
        <f t="shared" si="228"/>
        <v>F</v>
      </c>
      <c r="AX152" s="95" t="str">
        <f t="shared" si="229"/>
        <v/>
      </c>
      <c r="AY152" s="49" t="str">
        <f t="shared" si="230"/>
        <v/>
      </c>
      <c r="AZ152" s="87"/>
      <c r="BA152" s="87"/>
      <c r="BB152" s="87">
        <f t="shared" si="190"/>
        <v>0</v>
      </c>
      <c r="BC152" s="87" t="str">
        <f t="shared" si="191"/>
        <v>Pass</v>
      </c>
      <c r="BD152" s="50" t="str">
        <f t="shared" si="231"/>
        <v/>
      </c>
    </row>
    <row r="153" spans="1:56">
      <c r="A153" s="49">
        <f>IF(D$4="বিজ্ঞান",Science!A149,(IF(D$4="মানবিক",Humanities!A149,(IF(D$4="ব্যাবসায় শিক্ষা",B.Studies!AK149)))))</f>
        <v>0</v>
      </c>
      <c r="B153" s="50"/>
      <c r="C153" s="51" t="str">
        <f>IFERROR(IF(AN153="","",RANK(AN153,AN$8:AN$172,0)+COUNTIF(AN$8:AN153,AN153)-1),"")</f>
        <v/>
      </c>
      <c r="D153" s="52" t="str">
        <f t="shared" si="192"/>
        <v/>
      </c>
      <c r="E153" s="52" t="str">
        <f t="shared" si="193"/>
        <v/>
      </c>
      <c r="F153" s="52" t="str">
        <f t="shared" si="194"/>
        <v/>
      </c>
      <c r="G153" s="52" t="str">
        <f t="shared" si="232"/>
        <v/>
      </c>
      <c r="H153" s="49" t="str">
        <f t="shared" si="195"/>
        <v/>
      </c>
      <c r="I153" s="49" t="str">
        <f t="shared" si="196"/>
        <v/>
      </c>
      <c r="J153" s="49" t="str">
        <f t="shared" si="233"/>
        <v/>
      </c>
      <c r="K153" s="52" t="str">
        <f t="shared" si="197"/>
        <v/>
      </c>
      <c r="L153" s="52" t="str">
        <f t="shared" si="198"/>
        <v/>
      </c>
      <c r="M153" s="52" t="str">
        <f t="shared" si="199"/>
        <v/>
      </c>
      <c r="N153" s="52" t="str">
        <f t="shared" si="200"/>
        <v/>
      </c>
      <c r="O153" s="52" t="str">
        <f t="shared" si="201"/>
        <v/>
      </c>
      <c r="P153" s="49" t="str">
        <f t="shared" si="202"/>
        <v/>
      </c>
      <c r="Q153" s="49" t="str">
        <f t="shared" si="203"/>
        <v/>
      </c>
      <c r="R153" s="49" t="str">
        <f t="shared" si="204"/>
        <v/>
      </c>
      <c r="S153" s="49" t="str">
        <f t="shared" si="205"/>
        <v/>
      </c>
      <c r="T153" s="49" t="str">
        <f t="shared" si="206"/>
        <v/>
      </c>
      <c r="U153" s="52" t="str">
        <f t="shared" si="207"/>
        <v/>
      </c>
      <c r="V153" s="52" t="str">
        <f t="shared" si="208"/>
        <v/>
      </c>
      <c r="W153" s="52" t="str">
        <f t="shared" si="209"/>
        <v/>
      </c>
      <c r="X153" s="52" t="str">
        <f t="shared" si="210"/>
        <v/>
      </c>
      <c r="Y153" s="52" t="str">
        <f t="shared" si="211"/>
        <v/>
      </c>
      <c r="Z153" s="49" t="str">
        <f t="shared" si="212"/>
        <v/>
      </c>
      <c r="AA153" s="49" t="str">
        <f t="shared" si="213"/>
        <v/>
      </c>
      <c r="AB153" s="49" t="str">
        <f t="shared" si="236"/>
        <v/>
      </c>
      <c r="AC153" s="49" t="str">
        <f t="shared" si="214"/>
        <v/>
      </c>
      <c r="AD153" s="49" t="str">
        <f t="shared" si="215"/>
        <v/>
      </c>
      <c r="AE153" s="52" t="str">
        <f t="shared" si="216"/>
        <v/>
      </c>
      <c r="AF153" s="52" t="str">
        <f t="shared" si="217"/>
        <v/>
      </c>
      <c r="AG153" s="52" t="str">
        <f t="shared" si="237"/>
        <v/>
      </c>
      <c r="AH153" s="52" t="str">
        <f t="shared" si="238"/>
        <v/>
      </c>
      <c r="AI153" s="52" t="str">
        <f t="shared" si="239"/>
        <v/>
      </c>
      <c r="AJ153" s="52" t="str">
        <f t="shared" si="234"/>
        <v/>
      </c>
      <c r="AK153" s="68" t="str">
        <f t="shared" si="218"/>
        <v/>
      </c>
      <c r="AL153" s="68" t="str">
        <f t="shared" si="219"/>
        <v/>
      </c>
      <c r="AM153" s="68"/>
      <c r="AN153" s="68" t="str">
        <f t="shared" si="235"/>
        <v/>
      </c>
      <c r="AO153" s="69" t="str">
        <f t="shared" si="220"/>
        <v/>
      </c>
      <c r="AP153" s="83" t="str">
        <f t="shared" si="221"/>
        <v/>
      </c>
      <c r="AQ153" s="9" t="str">
        <f t="shared" si="222"/>
        <v/>
      </c>
      <c r="AR153" s="9" t="str">
        <f t="shared" si="223"/>
        <v/>
      </c>
      <c r="AS153" s="50" t="e">
        <f t="shared" si="224"/>
        <v>#VALUE!</v>
      </c>
      <c r="AT153" s="50" t="e">
        <f t="shared" si="225"/>
        <v>#VALUE!</v>
      </c>
      <c r="AU153" s="50" t="str">
        <f t="shared" si="226"/>
        <v>F</v>
      </c>
      <c r="AV153" s="87" t="str">
        <f t="shared" si="227"/>
        <v/>
      </c>
      <c r="AW153" s="88" t="str">
        <f t="shared" si="228"/>
        <v>F</v>
      </c>
      <c r="AX153" s="95" t="str">
        <f t="shared" si="229"/>
        <v/>
      </c>
      <c r="AY153" s="49" t="str">
        <f t="shared" si="230"/>
        <v/>
      </c>
      <c r="AZ153" s="87"/>
      <c r="BA153" s="87"/>
      <c r="BB153" s="87">
        <f t="shared" si="190"/>
        <v>0</v>
      </c>
      <c r="BC153" s="87" t="str">
        <f t="shared" si="191"/>
        <v>Pass</v>
      </c>
      <c r="BD153" s="50" t="str">
        <f t="shared" si="231"/>
        <v/>
      </c>
    </row>
    <row r="154" spans="1:56">
      <c r="A154" s="49">
        <f>IF(D$4="বিজ্ঞান",Science!A150,(IF(D$4="মানবিক",Humanities!A150,(IF(D$4="ব্যাবসায় শিক্ষা",B.Studies!AK150)))))</f>
        <v>0</v>
      </c>
      <c r="B154" s="50"/>
      <c r="C154" s="51" t="str">
        <f>IFERROR(IF(AN154="","",RANK(AN154,AN$8:AN$172,0)+COUNTIF(AN$8:AN154,AN154)-1),"")</f>
        <v/>
      </c>
      <c r="D154" s="52" t="str">
        <f t="shared" si="192"/>
        <v/>
      </c>
      <c r="E154" s="52" t="str">
        <f t="shared" si="193"/>
        <v/>
      </c>
      <c r="F154" s="52" t="str">
        <f t="shared" si="194"/>
        <v/>
      </c>
      <c r="G154" s="52" t="str">
        <f t="shared" si="232"/>
        <v/>
      </c>
      <c r="H154" s="49" t="str">
        <f t="shared" si="195"/>
        <v/>
      </c>
      <c r="I154" s="49" t="str">
        <f t="shared" si="196"/>
        <v/>
      </c>
      <c r="J154" s="49" t="str">
        <f t="shared" si="233"/>
        <v/>
      </c>
      <c r="K154" s="52" t="str">
        <f t="shared" si="197"/>
        <v/>
      </c>
      <c r="L154" s="52" t="str">
        <f t="shared" si="198"/>
        <v/>
      </c>
      <c r="M154" s="52" t="str">
        <f t="shared" si="199"/>
        <v/>
      </c>
      <c r="N154" s="52" t="str">
        <f t="shared" si="200"/>
        <v/>
      </c>
      <c r="O154" s="52" t="str">
        <f t="shared" si="201"/>
        <v/>
      </c>
      <c r="P154" s="49" t="str">
        <f t="shared" si="202"/>
        <v/>
      </c>
      <c r="Q154" s="49" t="str">
        <f t="shared" si="203"/>
        <v/>
      </c>
      <c r="R154" s="49" t="str">
        <f t="shared" si="204"/>
        <v/>
      </c>
      <c r="S154" s="49" t="str">
        <f t="shared" si="205"/>
        <v/>
      </c>
      <c r="T154" s="49" t="str">
        <f t="shared" si="206"/>
        <v/>
      </c>
      <c r="U154" s="52" t="str">
        <f t="shared" si="207"/>
        <v/>
      </c>
      <c r="V154" s="52" t="str">
        <f t="shared" si="208"/>
        <v/>
      </c>
      <c r="W154" s="52" t="str">
        <f t="shared" si="209"/>
        <v/>
      </c>
      <c r="X154" s="52" t="str">
        <f t="shared" si="210"/>
        <v/>
      </c>
      <c r="Y154" s="52" t="str">
        <f t="shared" si="211"/>
        <v/>
      </c>
      <c r="Z154" s="49" t="str">
        <f t="shared" si="212"/>
        <v/>
      </c>
      <c r="AA154" s="49" t="str">
        <f t="shared" si="213"/>
        <v/>
      </c>
      <c r="AB154" s="49" t="str">
        <f t="shared" si="236"/>
        <v/>
      </c>
      <c r="AC154" s="49" t="str">
        <f t="shared" si="214"/>
        <v/>
      </c>
      <c r="AD154" s="49" t="str">
        <f t="shared" si="215"/>
        <v/>
      </c>
      <c r="AE154" s="52" t="str">
        <f t="shared" si="216"/>
        <v/>
      </c>
      <c r="AF154" s="52" t="str">
        <f t="shared" si="217"/>
        <v/>
      </c>
      <c r="AG154" s="52" t="str">
        <f t="shared" si="237"/>
        <v/>
      </c>
      <c r="AH154" s="52" t="str">
        <f t="shared" si="238"/>
        <v/>
      </c>
      <c r="AI154" s="52" t="str">
        <f t="shared" si="239"/>
        <v/>
      </c>
      <c r="AJ154" s="52" t="str">
        <f t="shared" si="234"/>
        <v/>
      </c>
      <c r="AK154" s="68" t="str">
        <f t="shared" si="218"/>
        <v/>
      </c>
      <c r="AL154" s="68" t="str">
        <f t="shared" si="219"/>
        <v/>
      </c>
      <c r="AM154" s="68"/>
      <c r="AN154" s="68" t="str">
        <f t="shared" si="235"/>
        <v/>
      </c>
      <c r="AO154" s="69" t="str">
        <f t="shared" si="220"/>
        <v/>
      </c>
      <c r="AP154" s="83" t="str">
        <f t="shared" si="221"/>
        <v/>
      </c>
      <c r="AQ154" s="9" t="str">
        <f t="shared" si="222"/>
        <v/>
      </c>
      <c r="AR154" s="9" t="str">
        <f t="shared" si="223"/>
        <v/>
      </c>
      <c r="AS154" s="50" t="e">
        <f t="shared" si="224"/>
        <v>#VALUE!</v>
      </c>
      <c r="AT154" s="50" t="e">
        <f t="shared" si="225"/>
        <v>#VALUE!</v>
      </c>
      <c r="AU154" s="50" t="str">
        <f t="shared" si="226"/>
        <v>F</v>
      </c>
      <c r="AV154" s="87" t="str">
        <f t="shared" si="227"/>
        <v/>
      </c>
      <c r="AW154" s="88" t="str">
        <f t="shared" si="228"/>
        <v>F</v>
      </c>
      <c r="AX154" s="95" t="str">
        <f t="shared" si="229"/>
        <v/>
      </c>
      <c r="AY154" s="49" t="str">
        <f t="shared" si="230"/>
        <v/>
      </c>
      <c r="AZ154" s="87"/>
      <c r="BA154" s="87"/>
      <c r="BB154" s="87">
        <f t="shared" si="190"/>
        <v>0</v>
      </c>
      <c r="BC154" s="87" t="str">
        <f t="shared" si="191"/>
        <v>Pass</v>
      </c>
      <c r="BD154" s="50" t="str">
        <f t="shared" si="231"/>
        <v/>
      </c>
    </row>
    <row r="155" spans="1:56">
      <c r="A155" s="49">
        <f>IF(D$4="বিজ্ঞান",Science!A151,(IF(D$4="মানবিক",Humanities!A151,(IF(D$4="ব্যাবসায় শিক্ষা",B.Studies!AK151)))))</f>
        <v>0</v>
      </c>
      <c r="B155" s="50"/>
      <c r="C155" s="51" t="str">
        <f>IFERROR(IF(AN155="","",RANK(AN155,AN$8:AN$172,0)+COUNTIF(AN$8:AN155,AN155)-1),"")</f>
        <v/>
      </c>
      <c r="D155" s="52" t="str">
        <f t="shared" si="192"/>
        <v/>
      </c>
      <c r="E155" s="52" t="str">
        <f t="shared" si="193"/>
        <v/>
      </c>
      <c r="F155" s="52" t="str">
        <f t="shared" si="194"/>
        <v/>
      </c>
      <c r="G155" s="52" t="str">
        <f t="shared" si="232"/>
        <v/>
      </c>
      <c r="H155" s="49" t="str">
        <f t="shared" si="195"/>
        <v/>
      </c>
      <c r="I155" s="49" t="str">
        <f t="shared" si="196"/>
        <v/>
      </c>
      <c r="J155" s="49" t="str">
        <f t="shared" si="233"/>
        <v/>
      </c>
      <c r="K155" s="52" t="str">
        <f t="shared" si="197"/>
        <v/>
      </c>
      <c r="L155" s="52" t="str">
        <f t="shared" si="198"/>
        <v/>
      </c>
      <c r="M155" s="52" t="str">
        <f t="shared" si="199"/>
        <v/>
      </c>
      <c r="N155" s="52" t="str">
        <f t="shared" si="200"/>
        <v/>
      </c>
      <c r="O155" s="52" t="str">
        <f t="shared" si="201"/>
        <v/>
      </c>
      <c r="P155" s="49" t="str">
        <f t="shared" si="202"/>
        <v/>
      </c>
      <c r="Q155" s="49" t="str">
        <f t="shared" si="203"/>
        <v/>
      </c>
      <c r="R155" s="49" t="str">
        <f t="shared" si="204"/>
        <v/>
      </c>
      <c r="S155" s="49" t="str">
        <f t="shared" si="205"/>
        <v/>
      </c>
      <c r="T155" s="49" t="str">
        <f t="shared" si="206"/>
        <v/>
      </c>
      <c r="U155" s="52" t="str">
        <f t="shared" si="207"/>
        <v/>
      </c>
      <c r="V155" s="52" t="str">
        <f t="shared" si="208"/>
        <v/>
      </c>
      <c r="W155" s="52" t="str">
        <f t="shared" si="209"/>
        <v/>
      </c>
      <c r="X155" s="52" t="str">
        <f t="shared" si="210"/>
        <v/>
      </c>
      <c r="Y155" s="52" t="str">
        <f t="shared" si="211"/>
        <v/>
      </c>
      <c r="Z155" s="49" t="str">
        <f t="shared" si="212"/>
        <v/>
      </c>
      <c r="AA155" s="49" t="str">
        <f t="shared" si="213"/>
        <v/>
      </c>
      <c r="AB155" s="49" t="str">
        <f t="shared" si="236"/>
        <v/>
      </c>
      <c r="AC155" s="49" t="str">
        <f t="shared" si="214"/>
        <v/>
      </c>
      <c r="AD155" s="49" t="str">
        <f t="shared" si="215"/>
        <v/>
      </c>
      <c r="AE155" s="52" t="str">
        <f t="shared" si="216"/>
        <v/>
      </c>
      <c r="AF155" s="52" t="str">
        <f t="shared" si="217"/>
        <v/>
      </c>
      <c r="AG155" s="52" t="str">
        <f t="shared" si="237"/>
        <v/>
      </c>
      <c r="AH155" s="52" t="str">
        <f t="shared" si="238"/>
        <v/>
      </c>
      <c r="AI155" s="52" t="str">
        <f t="shared" si="239"/>
        <v/>
      </c>
      <c r="AJ155" s="52" t="str">
        <f t="shared" si="234"/>
        <v/>
      </c>
      <c r="AK155" s="68" t="str">
        <f t="shared" si="218"/>
        <v/>
      </c>
      <c r="AL155" s="68" t="str">
        <f t="shared" si="219"/>
        <v/>
      </c>
      <c r="AM155" s="68"/>
      <c r="AN155" s="68" t="str">
        <f t="shared" si="235"/>
        <v/>
      </c>
      <c r="AO155" s="69" t="str">
        <f t="shared" si="220"/>
        <v/>
      </c>
      <c r="AP155" s="83" t="str">
        <f t="shared" si="221"/>
        <v/>
      </c>
      <c r="AQ155" s="9" t="str">
        <f t="shared" si="222"/>
        <v/>
      </c>
      <c r="AR155" s="9" t="str">
        <f t="shared" si="223"/>
        <v/>
      </c>
      <c r="AS155" s="50" t="e">
        <f t="shared" si="224"/>
        <v>#VALUE!</v>
      </c>
      <c r="AT155" s="50" t="e">
        <f t="shared" si="225"/>
        <v>#VALUE!</v>
      </c>
      <c r="AU155" s="50" t="str">
        <f t="shared" si="226"/>
        <v>F</v>
      </c>
      <c r="AV155" s="87" t="str">
        <f t="shared" si="227"/>
        <v/>
      </c>
      <c r="AW155" s="88" t="str">
        <f t="shared" si="228"/>
        <v>F</v>
      </c>
      <c r="AX155" s="95" t="str">
        <f t="shared" si="229"/>
        <v/>
      </c>
      <c r="AY155" s="49" t="str">
        <f t="shared" si="230"/>
        <v/>
      </c>
      <c r="AZ155" s="87"/>
      <c r="BA155" s="87"/>
      <c r="BB155" s="87">
        <f t="shared" si="190"/>
        <v>0</v>
      </c>
      <c r="BC155" s="87" t="str">
        <f t="shared" si="191"/>
        <v>Pass</v>
      </c>
      <c r="BD155" s="50" t="str">
        <f t="shared" si="231"/>
        <v/>
      </c>
    </row>
    <row r="156" spans="1:56">
      <c r="A156" s="49">
        <f>IF(D$4="বিজ্ঞান",Science!A152,(IF(D$4="মানবিক",Humanities!A152,(IF(D$4="ব্যাবসায় শিক্ষা",B.Studies!AK152)))))</f>
        <v>0</v>
      </c>
      <c r="B156" s="50"/>
      <c r="C156" s="51" t="str">
        <f>IFERROR(IF(AN156="","",RANK(AN156,AN$8:AN$172,0)+COUNTIF(AN$8:AN156,AN156)-1),"")</f>
        <v/>
      </c>
      <c r="D156" s="52" t="str">
        <f t="shared" si="192"/>
        <v/>
      </c>
      <c r="E156" s="52" t="str">
        <f t="shared" si="193"/>
        <v/>
      </c>
      <c r="F156" s="52" t="str">
        <f t="shared" si="194"/>
        <v/>
      </c>
      <c r="G156" s="52" t="str">
        <f t="shared" si="232"/>
        <v/>
      </c>
      <c r="H156" s="49" t="str">
        <f t="shared" si="195"/>
        <v/>
      </c>
      <c r="I156" s="49" t="str">
        <f t="shared" si="196"/>
        <v/>
      </c>
      <c r="J156" s="49" t="str">
        <f t="shared" si="233"/>
        <v/>
      </c>
      <c r="K156" s="52" t="str">
        <f t="shared" si="197"/>
        <v/>
      </c>
      <c r="L156" s="52" t="str">
        <f t="shared" si="198"/>
        <v/>
      </c>
      <c r="M156" s="52" t="str">
        <f t="shared" si="199"/>
        <v/>
      </c>
      <c r="N156" s="52" t="str">
        <f t="shared" si="200"/>
        <v/>
      </c>
      <c r="O156" s="52" t="str">
        <f t="shared" si="201"/>
        <v/>
      </c>
      <c r="P156" s="49" t="str">
        <f t="shared" si="202"/>
        <v/>
      </c>
      <c r="Q156" s="49" t="str">
        <f t="shared" si="203"/>
        <v/>
      </c>
      <c r="R156" s="49" t="str">
        <f t="shared" si="204"/>
        <v/>
      </c>
      <c r="S156" s="49" t="str">
        <f t="shared" si="205"/>
        <v/>
      </c>
      <c r="T156" s="49" t="str">
        <f t="shared" si="206"/>
        <v/>
      </c>
      <c r="U156" s="52" t="str">
        <f t="shared" si="207"/>
        <v/>
      </c>
      <c r="V156" s="52" t="str">
        <f t="shared" si="208"/>
        <v/>
      </c>
      <c r="W156" s="52" t="str">
        <f t="shared" si="209"/>
        <v/>
      </c>
      <c r="X156" s="52" t="str">
        <f t="shared" si="210"/>
        <v/>
      </c>
      <c r="Y156" s="52" t="str">
        <f t="shared" si="211"/>
        <v/>
      </c>
      <c r="Z156" s="49" t="str">
        <f t="shared" si="212"/>
        <v/>
      </c>
      <c r="AA156" s="49" t="str">
        <f t="shared" si="213"/>
        <v/>
      </c>
      <c r="AB156" s="49" t="str">
        <f t="shared" si="236"/>
        <v/>
      </c>
      <c r="AC156" s="49" t="str">
        <f t="shared" si="214"/>
        <v/>
      </c>
      <c r="AD156" s="49" t="str">
        <f t="shared" si="215"/>
        <v/>
      </c>
      <c r="AE156" s="52" t="str">
        <f t="shared" si="216"/>
        <v/>
      </c>
      <c r="AF156" s="52" t="str">
        <f t="shared" si="217"/>
        <v/>
      </c>
      <c r="AG156" s="52" t="str">
        <f t="shared" si="237"/>
        <v/>
      </c>
      <c r="AH156" s="52" t="str">
        <f t="shared" si="238"/>
        <v/>
      </c>
      <c r="AI156" s="52" t="str">
        <f t="shared" si="239"/>
        <v/>
      </c>
      <c r="AJ156" s="52" t="str">
        <f t="shared" si="234"/>
        <v/>
      </c>
      <c r="AK156" s="68" t="str">
        <f t="shared" si="218"/>
        <v/>
      </c>
      <c r="AL156" s="68" t="str">
        <f t="shared" si="219"/>
        <v/>
      </c>
      <c r="AM156" s="68"/>
      <c r="AN156" s="68" t="str">
        <f t="shared" si="235"/>
        <v/>
      </c>
      <c r="AO156" s="69" t="str">
        <f t="shared" si="220"/>
        <v/>
      </c>
      <c r="AP156" s="83" t="str">
        <f t="shared" si="221"/>
        <v/>
      </c>
      <c r="AQ156" s="9" t="str">
        <f t="shared" si="222"/>
        <v/>
      </c>
      <c r="AR156" s="9" t="str">
        <f t="shared" si="223"/>
        <v/>
      </c>
      <c r="AS156" s="50" t="e">
        <f t="shared" si="224"/>
        <v>#VALUE!</v>
      </c>
      <c r="AT156" s="50" t="e">
        <f t="shared" si="225"/>
        <v>#VALUE!</v>
      </c>
      <c r="AU156" s="50" t="str">
        <f t="shared" si="226"/>
        <v>F</v>
      </c>
      <c r="AV156" s="87" t="str">
        <f t="shared" si="227"/>
        <v/>
      </c>
      <c r="AW156" s="88" t="str">
        <f t="shared" si="228"/>
        <v>F</v>
      </c>
      <c r="AX156" s="95" t="str">
        <f t="shared" si="229"/>
        <v/>
      </c>
      <c r="AY156" s="49" t="str">
        <f t="shared" si="230"/>
        <v/>
      </c>
      <c r="AZ156" s="87"/>
      <c r="BA156" s="87"/>
      <c r="BB156" s="87">
        <f t="shared" si="190"/>
        <v>0</v>
      </c>
      <c r="BC156" s="87" t="str">
        <f t="shared" si="191"/>
        <v>Pass</v>
      </c>
      <c r="BD156" s="50" t="str">
        <f t="shared" si="231"/>
        <v/>
      </c>
    </row>
    <row r="157" spans="1:56">
      <c r="A157" s="49">
        <f>IF(D$4="বিজ্ঞান",Science!A153,(IF(D$4="মানবিক",Humanities!A153,(IF(D$4="ব্যাবসায় শিক্ষা",B.Studies!AK153)))))</f>
        <v>0</v>
      </c>
      <c r="B157" s="50"/>
      <c r="C157" s="51" t="str">
        <f>IFERROR(IF(AN157="","",RANK(AN157,AN$8:AN$172,0)+COUNTIF(AN$8:AN157,AN157)-1),"")</f>
        <v/>
      </c>
      <c r="D157" s="52" t="str">
        <f t="shared" si="192"/>
        <v/>
      </c>
      <c r="E157" s="52" t="str">
        <f t="shared" si="193"/>
        <v/>
      </c>
      <c r="F157" s="52" t="str">
        <f t="shared" si="194"/>
        <v/>
      </c>
      <c r="G157" s="52" t="str">
        <f t="shared" si="232"/>
        <v/>
      </c>
      <c r="H157" s="49" t="str">
        <f t="shared" si="195"/>
        <v/>
      </c>
      <c r="I157" s="49" t="str">
        <f t="shared" si="196"/>
        <v/>
      </c>
      <c r="J157" s="49" t="str">
        <f t="shared" si="233"/>
        <v/>
      </c>
      <c r="K157" s="52" t="str">
        <f t="shared" si="197"/>
        <v/>
      </c>
      <c r="L157" s="52" t="str">
        <f t="shared" si="198"/>
        <v/>
      </c>
      <c r="M157" s="52" t="str">
        <f t="shared" si="199"/>
        <v/>
      </c>
      <c r="N157" s="52" t="str">
        <f t="shared" si="200"/>
        <v/>
      </c>
      <c r="O157" s="52" t="str">
        <f t="shared" si="201"/>
        <v/>
      </c>
      <c r="P157" s="49" t="str">
        <f t="shared" si="202"/>
        <v/>
      </c>
      <c r="Q157" s="49" t="str">
        <f t="shared" si="203"/>
        <v/>
      </c>
      <c r="R157" s="49" t="str">
        <f t="shared" si="204"/>
        <v/>
      </c>
      <c r="S157" s="49" t="str">
        <f t="shared" si="205"/>
        <v/>
      </c>
      <c r="T157" s="49" t="str">
        <f t="shared" si="206"/>
        <v/>
      </c>
      <c r="U157" s="52" t="str">
        <f t="shared" si="207"/>
        <v/>
      </c>
      <c r="V157" s="52" t="str">
        <f t="shared" si="208"/>
        <v/>
      </c>
      <c r="W157" s="52" t="str">
        <f t="shared" si="209"/>
        <v/>
      </c>
      <c r="X157" s="52" t="str">
        <f t="shared" si="210"/>
        <v/>
      </c>
      <c r="Y157" s="52" t="str">
        <f t="shared" si="211"/>
        <v/>
      </c>
      <c r="Z157" s="49" t="str">
        <f t="shared" si="212"/>
        <v/>
      </c>
      <c r="AA157" s="49" t="str">
        <f t="shared" si="213"/>
        <v/>
      </c>
      <c r="AB157" s="49" t="str">
        <f t="shared" si="236"/>
        <v/>
      </c>
      <c r="AC157" s="49" t="str">
        <f t="shared" si="214"/>
        <v/>
      </c>
      <c r="AD157" s="49" t="str">
        <f t="shared" si="215"/>
        <v/>
      </c>
      <c r="AE157" s="52" t="str">
        <f t="shared" si="216"/>
        <v/>
      </c>
      <c r="AF157" s="52" t="str">
        <f t="shared" si="217"/>
        <v/>
      </c>
      <c r="AG157" s="52" t="str">
        <f t="shared" si="237"/>
        <v/>
      </c>
      <c r="AH157" s="52" t="str">
        <f t="shared" si="238"/>
        <v/>
      </c>
      <c r="AI157" s="52" t="str">
        <f t="shared" si="239"/>
        <v/>
      </c>
      <c r="AJ157" s="52" t="str">
        <f t="shared" si="234"/>
        <v/>
      </c>
      <c r="AK157" s="68" t="str">
        <f t="shared" si="218"/>
        <v/>
      </c>
      <c r="AL157" s="68" t="str">
        <f t="shared" si="219"/>
        <v/>
      </c>
      <c r="AM157" s="68"/>
      <c r="AN157" s="68" t="str">
        <f t="shared" si="235"/>
        <v/>
      </c>
      <c r="AO157" s="69" t="str">
        <f t="shared" si="220"/>
        <v/>
      </c>
      <c r="AP157" s="83" t="str">
        <f t="shared" si="221"/>
        <v/>
      </c>
      <c r="AQ157" s="9" t="str">
        <f t="shared" si="222"/>
        <v/>
      </c>
      <c r="AR157" s="9" t="str">
        <f t="shared" si="223"/>
        <v/>
      </c>
      <c r="AS157" s="50" t="e">
        <f t="shared" si="224"/>
        <v>#VALUE!</v>
      </c>
      <c r="AT157" s="50" t="e">
        <f t="shared" si="225"/>
        <v>#VALUE!</v>
      </c>
      <c r="AU157" s="50" t="str">
        <f t="shared" si="226"/>
        <v>F</v>
      </c>
      <c r="AV157" s="87" t="str">
        <f t="shared" si="227"/>
        <v/>
      </c>
      <c r="AW157" s="88" t="str">
        <f t="shared" si="228"/>
        <v>F</v>
      </c>
      <c r="AX157" s="95" t="str">
        <f t="shared" si="229"/>
        <v/>
      </c>
      <c r="AY157" s="49" t="str">
        <f t="shared" si="230"/>
        <v/>
      </c>
      <c r="AZ157" s="87"/>
      <c r="BA157" s="87"/>
      <c r="BB157" s="87">
        <f t="shared" si="190"/>
        <v>0</v>
      </c>
      <c r="BC157" s="87" t="str">
        <f t="shared" si="191"/>
        <v>Pass</v>
      </c>
      <c r="BD157" s="50" t="str">
        <f t="shared" si="231"/>
        <v/>
      </c>
    </row>
    <row r="158" spans="1:56">
      <c r="A158" s="49">
        <f>IF(D$4="বিজ্ঞান",Science!A154,(IF(D$4="মানবিক",Humanities!A154,(IF(D$4="ব্যাবসায় শিক্ষা",B.Studies!AK154)))))</f>
        <v>0</v>
      </c>
      <c r="B158" s="50"/>
      <c r="C158" s="51" t="str">
        <f>IFERROR(IF(AN158="","",RANK(AN158,AN$8:AN$172,0)+COUNTIF(AN$8:AN158,AN158)-1),"")</f>
        <v/>
      </c>
      <c r="D158" s="52" t="str">
        <f t="shared" si="192"/>
        <v/>
      </c>
      <c r="E158" s="52" t="str">
        <f t="shared" si="193"/>
        <v/>
      </c>
      <c r="F158" s="52" t="str">
        <f t="shared" si="194"/>
        <v/>
      </c>
      <c r="G158" s="52" t="str">
        <f t="shared" si="232"/>
        <v/>
      </c>
      <c r="H158" s="49" t="str">
        <f t="shared" si="195"/>
        <v/>
      </c>
      <c r="I158" s="49" t="str">
        <f t="shared" si="196"/>
        <v/>
      </c>
      <c r="J158" s="49" t="str">
        <f t="shared" si="233"/>
        <v/>
      </c>
      <c r="K158" s="52" t="str">
        <f t="shared" si="197"/>
        <v/>
      </c>
      <c r="L158" s="52" t="str">
        <f t="shared" si="198"/>
        <v/>
      </c>
      <c r="M158" s="52" t="str">
        <f t="shared" si="199"/>
        <v/>
      </c>
      <c r="N158" s="52" t="str">
        <f t="shared" si="200"/>
        <v/>
      </c>
      <c r="O158" s="52" t="str">
        <f t="shared" si="201"/>
        <v/>
      </c>
      <c r="P158" s="49" t="str">
        <f t="shared" si="202"/>
        <v/>
      </c>
      <c r="Q158" s="49" t="str">
        <f t="shared" si="203"/>
        <v/>
      </c>
      <c r="R158" s="49" t="str">
        <f t="shared" si="204"/>
        <v/>
      </c>
      <c r="S158" s="49" t="str">
        <f t="shared" si="205"/>
        <v/>
      </c>
      <c r="T158" s="49" t="str">
        <f t="shared" si="206"/>
        <v/>
      </c>
      <c r="U158" s="52" t="str">
        <f t="shared" si="207"/>
        <v/>
      </c>
      <c r="V158" s="52" t="str">
        <f t="shared" si="208"/>
        <v/>
      </c>
      <c r="W158" s="52" t="str">
        <f t="shared" si="209"/>
        <v/>
      </c>
      <c r="X158" s="52" t="str">
        <f t="shared" si="210"/>
        <v/>
      </c>
      <c r="Y158" s="52" t="str">
        <f t="shared" si="211"/>
        <v/>
      </c>
      <c r="Z158" s="49" t="str">
        <f t="shared" si="212"/>
        <v/>
      </c>
      <c r="AA158" s="49" t="str">
        <f t="shared" si="213"/>
        <v/>
      </c>
      <c r="AB158" s="49" t="str">
        <f t="shared" si="236"/>
        <v/>
      </c>
      <c r="AC158" s="49" t="str">
        <f t="shared" si="214"/>
        <v/>
      </c>
      <c r="AD158" s="49" t="str">
        <f t="shared" si="215"/>
        <v/>
      </c>
      <c r="AE158" s="52" t="str">
        <f t="shared" si="216"/>
        <v/>
      </c>
      <c r="AF158" s="52" t="str">
        <f t="shared" si="217"/>
        <v/>
      </c>
      <c r="AG158" s="52" t="str">
        <f t="shared" si="237"/>
        <v/>
      </c>
      <c r="AH158" s="52" t="str">
        <f t="shared" si="238"/>
        <v/>
      </c>
      <c r="AI158" s="52" t="str">
        <f t="shared" si="239"/>
        <v/>
      </c>
      <c r="AJ158" s="52" t="str">
        <f t="shared" si="234"/>
        <v/>
      </c>
      <c r="AK158" s="68" t="str">
        <f t="shared" si="218"/>
        <v/>
      </c>
      <c r="AL158" s="68" t="str">
        <f t="shared" si="219"/>
        <v/>
      </c>
      <c r="AM158" s="68"/>
      <c r="AN158" s="68" t="str">
        <f t="shared" si="235"/>
        <v/>
      </c>
      <c r="AO158" s="69" t="str">
        <f t="shared" si="220"/>
        <v/>
      </c>
      <c r="AP158" s="83" t="str">
        <f t="shared" si="221"/>
        <v/>
      </c>
      <c r="AQ158" s="98" t="str">
        <f t="shared" si="222"/>
        <v/>
      </c>
      <c r="AR158" s="99" t="str">
        <f t="shared" si="223"/>
        <v/>
      </c>
      <c r="AS158" s="32" t="e">
        <f t="shared" si="224"/>
        <v>#VALUE!</v>
      </c>
      <c r="AT158" s="32" t="e">
        <f t="shared" si="225"/>
        <v>#VALUE!</v>
      </c>
      <c r="AU158" s="32" t="str">
        <f t="shared" si="226"/>
        <v>F</v>
      </c>
      <c r="AV158" s="33" t="str">
        <f t="shared" si="227"/>
        <v/>
      </c>
      <c r="AW158" s="100" t="str">
        <f t="shared" si="228"/>
        <v>F</v>
      </c>
      <c r="AX158" s="101" t="str">
        <f t="shared" si="229"/>
        <v/>
      </c>
      <c r="AY158" s="31" t="str">
        <f t="shared" si="230"/>
        <v/>
      </c>
      <c r="BB158" s="33">
        <f t="shared" si="190"/>
        <v>0</v>
      </c>
      <c r="BC158" s="33" t="str">
        <f t="shared" si="191"/>
        <v>Pass</v>
      </c>
      <c r="BD158" s="50" t="str">
        <f t="shared" si="231"/>
        <v/>
      </c>
    </row>
    <row r="159" spans="1:56">
      <c r="A159" s="49">
        <f>IF(D$4="বিজ্ঞান",Science!A155,(IF(D$4="মানবিক",Humanities!A155,(IF(D$4="ব্যাবসায় শিক্ষা",B.Studies!AK155)))))</f>
        <v>0</v>
      </c>
      <c r="B159" s="50"/>
      <c r="C159" s="51" t="str">
        <f>IFERROR(IF(AN159="","",RANK(AN159,AN$8:AN$172,0)+COUNTIF(AN$8:AN159,AN159)-1),"")</f>
        <v/>
      </c>
      <c r="D159" s="52" t="str">
        <f t="shared" si="192"/>
        <v/>
      </c>
      <c r="E159" s="52" t="str">
        <f t="shared" si="193"/>
        <v/>
      </c>
      <c r="F159" s="52" t="str">
        <f t="shared" si="194"/>
        <v/>
      </c>
      <c r="G159" s="52" t="str">
        <f t="shared" si="232"/>
        <v/>
      </c>
      <c r="H159" s="49" t="str">
        <f t="shared" si="195"/>
        <v/>
      </c>
      <c r="I159" s="49" t="str">
        <f t="shared" si="196"/>
        <v/>
      </c>
      <c r="J159" s="49" t="str">
        <f t="shared" si="233"/>
        <v/>
      </c>
      <c r="K159" s="52" t="str">
        <f t="shared" si="197"/>
        <v/>
      </c>
      <c r="L159" s="52" t="str">
        <f t="shared" si="198"/>
        <v/>
      </c>
      <c r="M159" s="52" t="str">
        <f t="shared" si="199"/>
        <v/>
      </c>
      <c r="N159" s="52" t="str">
        <f t="shared" si="200"/>
        <v/>
      </c>
      <c r="O159" s="52" t="str">
        <f t="shared" si="201"/>
        <v/>
      </c>
      <c r="P159" s="49" t="str">
        <f t="shared" si="202"/>
        <v/>
      </c>
      <c r="Q159" s="49" t="str">
        <f t="shared" si="203"/>
        <v/>
      </c>
      <c r="R159" s="49" t="str">
        <f t="shared" si="204"/>
        <v/>
      </c>
      <c r="S159" s="49" t="str">
        <f t="shared" si="205"/>
        <v/>
      </c>
      <c r="T159" s="49" t="str">
        <f t="shared" si="206"/>
        <v/>
      </c>
      <c r="U159" s="52" t="str">
        <f t="shared" si="207"/>
        <v/>
      </c>
      <c r="V159" s="52" t="str">
        <f t="shared" si="208"/>
        <v/>
      </c>
      <c r="W159" s="52" t="str">
        <f t="shared" si="209"/>
        <v/>
      </c>
      <c r="X159" s="52" t="str">
        <f t="shared" si="210"/>
        <v/>
      </c>
      <c r="Y159" s="52" t="str">
        <f t="shared" si="211"/>
        <v/>
      </c>
      <c r="Z159" s="49" t="str">
        <f t="shared" si="212"/>
        <v/>
      </c>
      <c r="AA159" s="49" t="str">
        <f t="shared" si="213"/>
        <v/>
      </c>
      <c r="AB159" s="49" t="str">
        <f t="shared" si="236"/>
        <v/>
      </c>
      <c r="AC159" s="49" t="str">
        <f t="shared" si="214"/>
        <v/>
      </c>
      <c r="AD159" s="49" t="str">
        <f t="shared" si="215"/>
        <v/>
      </c>
      <c r="AE159" s="52" t="str">
        <f t="shared" si="216"/>
        <v/>
      </c>
      <c r="AF159" s="52" t="str">
        <f t="shared" si="217"/>
        <v/>
      </c>
      <c r="AG159" s="52" t="str">
        <f t="shared" si="237"/>
        <v/>
      </c>
      <c r="AH159" s="52" t="str">
        <f t="shared" si="238"/>
        <v/>
      </c>
      <c r="AI159" s="52" t="str">
        <f t="shared" si="239"/>
        <v/>
      </c>
      <c r="AJ159" s="52" t="str">
        <f t="shared" si="234"/>
        <v/>
      </c>
      <c r="AK159" s="68" t="str">
        <f t="shared" si="218"/>
        <v/>
      </c>
      <c r="AL159" s="68" t="str">
        <f t="shared" si="219"/>
        <v/>
      </c>
      <c r="AM159" s="68"/>
      <c r="AN159" s="68" t="str">
        <f t="shared" si="235"/>
        <v/>
      </c>
      <c r="AO159" s="69" t="str">
        <f t="shared" si="220"/>
        <v/>
      </c>
      <c r="AP159" s="83" t="str">
        <f t="shared" si="221"/>
        <v/>
      </c>
      <c r="AQ159" s="98" t="str">
        <f t="shared" si="222"/>
        <v/>
      </c>
      <c r="AR159" s="99" t="str">
        <f t="shared" si="223"/>
        <v/>
      </c>
      <c r="AS159" s="32" t="e">
        <f t="shared" si="224"/>
        <v>#VALUE!</v>
      </c>
      <c r="AT159" s="32" t="e">
        <f t="shared" si="225"/>
        <v>#VALUE!</v>
      </c>
      <c r="AU159" s="32" t="str">
        <f t="shared" si="226"/>
        <v>F</v>
      </c>
      <c r="AV159" s="33" t="str">
        <f t="shared" si="227"/>
        <v/>
      </c>
      <c r="AW159" s="100" t="str">
        <f t="shared" si="228"/>
        <v>F</v>
      </c>
      <c r="AX159" s="101" t="str">
        <f t="shared" si="229"/>
        <v/>
      </c>
      <c r="AY159" s="31" t="str">
        <f t="shared" si="230"/>
        <v/>
      </c>
      <c r="BB159" s="33">
        <f t="shared" si="190"/>
        <v>0</v>
      </c>
      <c r="BC159" s="33" t="str">
        <f t="shared" si="191"/>
        <v>Pass</v>
      </c>
      <c r="BD159" s="50" t="str">
        <f t="shared" si="231"/>
        <v/>
      </c>
    </row>
    <row r="160" spans="1:56">
      <c r="A160" s="49">
        <f>IF(D$4="বিজ্ঞান",Science!A156,(IF(D$4="মানবিক",Humanities!A156,(IF(D$4="ব্যাবসায় শিক্ষা",B.Studies!AK156)))))</f>
        <v>0</v>
      </c>
      <c r="B160" s="50"/>
      <c r="C160" s="51" t="str">
        <f>IFERROR(IF(AN160="","",RANK(AN160,AN$8:AN$172,0)+COUNTIF(AN$8:AN160,AN160)-1),"")</f>
        <v/>
      </c>
      <c r="D160" s="52" t="str">
        <f t="shared" si="192"/>
        <v/>
      </c>
      <c r="E160" s="52" t="str">
        <f t="shared" si="193"/>
        <v/>
      </c>
      <c r="F160" s="52" t="str">
        <f t="shared" si="194"/>
        <v/>
      </c>
      <c r="G160" s="52" t="str">
        <f t="shared" si="232"/>
        <v/>
      </c>
      <c r="H160" s="49" t="str">
        <f t="shared" si="195"/>
        <v/>
      </c>
      <c r="I160" s="49" t="str">
        <f t="shared" si="196"/>
        <v/>
      </c>
      <c r="J160" s="49" t="str">
        <f t="shared" si="233"/>
        <v/>
      </c>
      <c r="K160" s="52" t="str">
        <f t="shared" si="197"/>
        <v/>
      </c>
      <c r="L160" s="52" t="str">
        <f t="shared" si="198"/>
        <v/>
      </c>
      <c r="M160" s="52" t="str">
        <f t="shared" si="199"/>
        <v/>
      </c>
      <c r="N160" s="52" t="str">
        <f t="shared" si="200"/>
        <v/>
      </c>
      <c r="O160" s="52" t="str">
        <f t="shared" si="201"/>
        <v/>
      </c>
      <c r="P160" s="49" t="str">
        <f t="shared" si="202"/>
        <v/>
      </c>
      <c r="Q160" s="49" t="str">
        <f t="shared" si="203"/>
        <v/>
      </c>
      <c r="R160" s="49" t="str">
        <f t="shared" si="204"/>
        <v/>
      </c>
      <c r="S160" s="49" t="str">
        <f t="shared" si="205"/>
        <v/>
      </c>
      <c r="T160" s="49" t="str">
        <f t="shared" si="206"/>
        <v/>
      </c>
      <c r="U160" s="52" t="str">
        <f t="shared" si="207"/>
        <v/>
      </c>
      <c r="V160" s="52" t="str">
        <f t="shared" si="208"/>
        <v/>
      </c>
      <c r="W160" s="52" t="str">
        <f t="shared" si="209"/>
        <v/>
      </c>
      <c r="X160" s="52" t="str">
        <f t="shared" si="210"/>
        <v/>
      </c>
      <c r="Y160" s="52" t="str">
        <f t="shared" si="211"/>
        <v/>
      </c>
      <c r="Z160" s="49" t="str">
        <f t="shared" si="212"/>
        <v/>
      </c>
      <c r="AA160" s="49" t="str">
        <f t="shared" si="213"/>
        <v/>
      </c>
      <c r="AB160" s="49" t="str">
        <f t="shared" si="236"/>
        <v/>
      </c>
      <c r="AC160" s="49" t="str">
        <f t="shared" si="214"/>
        <v/>
      </c>
      <c r="AD160" s="49" t="str">
        <f t="shared" si="215"/>
        <v/>
      </c>
      <c r="AE160" s="52" t="str">
        <f t="shared" si="216"/>
        <v/>
      </c>
      <c r="AF160" s="52" t="str">
        <f t="shared" si="217"/>
        <v/>
      </c>
      <c r="AG160" s="52" t="str">
        <f t="shared" si="237"/>
        <v/>
      </c>
      <c r="AH160" s="52" t="str">
        <f t="shared" si="238"/>
        <v/>
      </c>
      <c r="AI160" s="52" t="str">
        <f t="shared" si="239"/>
        <v/>
      </c>
      <c r="AJ160" s="52" t="str">
        <f t="shared" si="234"/>
        <v/>
      </c>
      <c r="AK160" s="68" t="str">
        <f t="shared" si="218"/>
        <v/>
      </c>
      <c r="AL160" s="68" t="str">
        <f t="shared" si="219"/>
        <v/>
      </c>
      <c r="AM160" s="68"/>
      <c r="AN160" s="68" t="str">
        <f t="shared" si="235"/>
        <v/>
      </c>
      <c r="AO160" s="69" t="str">
        <f t="shared" si="220"/>
        <v/>
      </c>
      <c r="AP160" s="83" t="str">
        <f t="shared" si="221"/>
        <v/>
      </c>
      <c r="AQ160" s="98" t="str">
        <f t="shared" si="222"/>
        <v/>
      </c>
      <c r="AR160" s="99" t="str">
        <f t="shared" si="223"/>
        <v/>
      </c>
      <c r="AS160" s="32" t="e">
        <f t="shared" si="224"/>
        <v>#VALUE!</v>
      </c>
      <c r="AT160" s="32" t="e">
        <f t="shared" si="225"/>
        <v>#VALUE!</v>
      </c>
      <c r="AU160" s="32" t="str">
        <f t="shared" si="226"/>
        <v>F</v>
      </c>
      <c r="AV160" s="33" t="str">
        <f t="shared" si="227"/>
        <v/>
      </c>
      <c r="AW160" s="100" t="str">
        <f t="shared" si="228"/>
        <v>F</v>
      </c>
      <c r="AX160" s="101" t="str">
        <f t="shared" si="229"/>
        <v/>
      </c>
      <c r="AY160" s="31" t="str">
        <f t="shared" si="230"/>
        <v/>
      </c>
      <c r="BB160" s="33">
        <f t="shared" si="190"/>
        <v>0</v>
      </c>
      <c r="BC160" s="33" t="str">
        <f t="shared" si="191"/>
        <v>Pass</v>
      </c>
      <c r="BD160" s="50" t="str">
        <f t="shared" si="231"/>
        <v/>
      </c>
    </row>
    <row r="161" spans="1:56">
      <c r="A161" s="49">
        <f>IF(D$4="বিজ্ঞান",Science!A157,(IF(D$4="মানবিক",Humanities!A157,(IF(D$4="ব্যাবসায় শিক্ষা",B.Studies!AK157)))))</f>
        <v>0</v>
      </c>
      <c r="B161" s="50"/>
      <c r="C161" s="51" t="str">
        <f>IFERROR(IF(AN161="","",RANK(AN161,AN$8:AN$172,0)+COUNTIF(AN$8:AN161,AN161)-1),"")</f>
        <v/>
      </c>
      <c r="D161" s="52" t="str">
        <f t="shared" si="192"/>
        <v/>
      </c>
      <c r="E161" s="52" t="str">
        <f t="shared" si="193"/>
        <v/>
      </c>
      <c r="F161" s="52" t="str">
        <f t="shared" si="194"/>
        <v/>
      </c>
      <c r="G161" s="52" t="str">
        <f t="shared" si="232"/>
        <v/>
      </c>
      <c r="H161" s="49" t="str">
        <f t="shared" si="195"/>
        <v/>
      </c>
      <c r="I161" s="49" t="str">
        <f t="shared" si="196"/>
        <v/>
      </c>
      <c r="J161" s="49" t="str">
        <f t="shared" si="233"/>
        <v/>
      </c>
      <c r="K161" s="52" t="str">
        <f t="shared" si="197"/>
        <v/>
      </c>
      <c r="L161" s="52" t="str">
        <f t="shared" si="198"/>
        <v/>
      </c>
      <c r="M161" s="52" t="str">
        <f t="shared" si="199"/>
        <v/>
      </c>
      <c r="N161" s="52" t="str">
        <f t="shared" si="200"/>
        <v/>
      </c>
      <c r="O161" s="52" t="str">
        <f t="shared" si="201"/>
        <v/>
      </c>
      <c r="P161" s="49" t="str">
        <f t="shared" si="202"/>
        <v/>
      </c>
      <c r="Q161" s="49" t="str">
        <f t="shared" si="203"/>
        <v/>
      </c>
      <c r="R161" s="49" t="str">
        <f t="shared" si="204"/>
        <v/>
      </c>
      <c r="S161" s="49" t="str">
        <f t="shared" si="205"/>
        <v/>
      </c>
      <c r="T161" s="49" t="str">
        <f t="shared" si="206"/>
        <v/>
      </c>
      <c r="U161" s="52" t="str">
        <f t="shared" si="207"/>
        <v/>
      </c>
      <c r="V161" s="52" t="str">
        <f t="shared" si="208"/>
        <v/>
      </c>
      <c r="W161" s="52" t="str">
        <f t="shared" si="209"/>
        <v/>
      </c>
      <c r="X161" s="52" t="str">
        <f t="shared" si="210"/>
        <v/>
      </c>
      <c r="Y161" s="52" t="str">
        <f t="shared" si="211"/>
        <v/>
      </c>
      <c r="Z161" s="49" t="str">
        <f t="shared" si="212"/>
        <v/>
      </c>
      <c r="AA161" s="49" t="str">
        <f t="shared" si="213"/>
        <v/>
      </c>
      <c r="AB161" s="49" t="str">
        <f t="shared" si="236"/>
        <v/>
      </c>
      <c r="AC161" s="49" t="str">
        <f t="shared" si="214"/>
        <v/>
      </c>
      <c r="AD161" s="49" t="str">
        <f t="shared" si="215"/>
        <v/>
      </c>
      <c r="AE161" s="52" t="str">
        <f t="shared" si="216"/>
        <v/>
      </c>
      <c r="AF161" s="52" t="str">
        <f t="shared" si="217"/>
        <v/>
      </c>
      <c r="AG161" s="52" t="str">
        <f t="shared" si="237"/>
        <v/>
      </c>
      <c r="AH161" s="52" t="str">
        <f t="shared" si="238"/>
        <v/>
      </c>
      <c r="AI161" s="52" t="str">
        <f t="shared" si="239"/>
        <v/>
      </c>
      <c r="AJ161" s="52" t="str">
        <f t="shared" si="234"/>
        <v/>
      </c>
      <c r="AK161" s="68" t="str">
        <f t="shared" si="218"/>
        <v/>
      </c>
      <c r="AL161" s="68" t="str">
        <f t="shared" si="219"/>
        <v/>
      </c>
      <c r="AM161" s="68"/>
      <c r="AN161" s="68" t="str">
        <f t="shared" si="235"/>
        <v/>
      </c>
      <c r="AO161" s="69" t="str">
        <f t="shared" si="220"/>
        <v/>
      </c>
      <c r="AP161" s="83" t="str">
        <f t="shared" si="221"/>
        <v/>
      </c>
      <c r="AQ161" s="98" t="str">
        <f t="shared" si="222"/>
        <v/>
      </c>
      <c r="AR161" s="99" t="str">
        <f t="shared" si="223"/>
        <v/>
      </c>
      <c r="AS161" s="32" t="e">
        <f t="shared" si="224"/>
        <v>#VALUE!</v>
      </c>
      <c r="AT161" s="32" t="e">
        <f t="shared" si="225"/>
        <v>#VALUE!</v>
      </c>
      <c r="AU161" s="32" t="str">
        <f t="shared" si="226"/>
        <v>F</v>
      </c>
      <c r="AV161" s="33" t="str">
        <f t="shared" si="227"/>
        <v/>
      </c>
      <c r="AW161" s="100" t="str">
        <f t="shared" si="228"/>
        <v>F</v>
      </c>
      <c r="AX161" s="101" t="str">
        <f t="shared" si="229"/>
        <v/>
      </c>
      <c r="AY161" s="31" t="str">
        <f t="shared" si="230"/>
        <v/>
      </c>
      <c r="BB161" s="33">
        <f t="shared" si="190"/>
        <v>0</v>
      </c>
      <c r="BC161" s="33" t="str">
        <f t="shared" si="191"/>
        <v>Pass</v>
      </c>
      <c r="BD161" s="50" t="str">
        <f t="shared" si="231"/>
        <v/>
      </c>
    </row>
    <row r="162" spans="1:56">
      <c r="A162" s="49">
        <f>IF(D$4="বিজ্ঞান",Science!A158,(IF(D$4="মানবিক",Humanities!A158,(IF(D$4="ব্যাবসায় শিক্ষা",B.Studies!AK158)))))</f>
        <v>0</v>
      </c>
      <c r="B162" s="50"/>
      <c r="C162" s="51" t="str">
        <f>IFERROR(IF(AN162="","",RANK(AN162,AN$8:AN$172,0)+COUNTIF(AN$8:AN162,AN162)-1),"")</f>
        <v/>
      </c>
      <c r="D162" s="52" t="str">
        <f t="shared" si="192"/>
        <v/>
      </c>
      <c r="E162" s="52" t="str">
        <f t="shared" si="193"/>
        <v/>
      </c>
      <c r="F162" s="52" t="str">
        <f t="shared" si="194"/>
        <v/>
      </c>
      <c r="G162" s="52" t="str">
        <f t="shared" si="232"/>
        <v/>
      </c>
      <c r="H162" s="49" t="str">
        <f t="shared" si="195"/>
        <v/>
      </c>
      <c r="I162" s="49" t="str">
        <f t="shared" si="196"/>
        <v/>
      </c>
      <c r="J162" s="49" t="str">
        <f t="shared" si="233"/>
        <v/>
      </c>
      <c r="K162" s="52" t="str">
        <f t="shared" si="197"/>
        <v/>
      </c>
      <c r="L162" s="52" t="str">
        <f t="shared" si="198"/>
        <v/>
      </c>
      <c r="M162" s="52" t="str">
        <f t="shared" si="199"/>
        <v/>
      </c>
      <c r="N162" s="52" t="str">
        <f t="shared" si="200"/>
        <v/>
      </c>
      <c r="O162" s="52" t="str">
        <f t="shared" si="201"/>
        <v/>
      </c>
      <c r="P162" s="49" t="str">
        <f t="shared" si="202"/>
        <v/>
      </c>
      <c r="Q162" s="49" t="str">
        <f t="shared" si="203"/>
        <v/>
      </c>
      <c r="R162" s="49" t="str">
        <f t="shared" si="204"/>
        <v/>
      </c>
      <c r="S162" s="49" t="str">
        <f t="shared" si="205"/>
        <v/>
      </c>
      <c r="T162" s="49" t="str">
        <f t="shared" si="206"/>
        <v/>
      </c>
      <c r="U162" s="52" t="str">
        <f t="shared" si="207"/>
        <v/>
      </c>
      <c r="V162" s="52" t="str">
        <f t="shared" si="208"/>
        <v/>
      </c>
      <c r="W162" s="52" t="str">
        <f t="shared" si="209"/>
        <v/>
      </c>
      <c r="X162" s="52" t="str">
        <f t="shared" si="210"/>
        <v/>
      </c>
      <c r="Y162" s="52" t="str">
        <f t="shared" si="211"/>
        <v/>
      </c>
      <c r="Z162" s="49" t="str">
        <f t="shared" si="212"/>
        <v/>
      </c>
      <c r="AA162" s="49" t="str">
        <f t="shared" si="213"/>
        <v/>
      </c>
      <c r="AB162" s="49" t="str">
        <f t="shared" si="236"/>
        <v/>
      </c>
      <c r="AC162" s="49" t="str">
        <f t="shared" si="214"/>
        <v/>
      </c>
      <c r="AD162" s="49" t="str">
        <f t="shared" si="215"/>
        <v/>
      </c>
      <c r="AE162" s="52" t="str">
        <f t="shared" si="216"/>
        <v/>
      </c>
      <c r="AF162" s="52" t="str">
        <f t="shared" si="217"/>
        <v/>
      </c>
      <c r="AG162" s="52" t="str">
        <f t="shared" si="237"/>
        <v/>
      </c>
      <c r="AH162" s="52" t="str">
        <f t="shared" si="238"/>
        <v/>
      </c>
      <c r="AI162" s="52" t="str">
        <f t="shared" si="239"/>
        <v/>
      </c>
      <c r="AJ162" s="52" t="str">
        <f t="shared" si="234"/>
        <v/>
      </c>
      <c r="AK162" s="68" t="str">
        <f t="shared" si="218"/>
        <v/>
      </c>
      <c r="AL162" s="68" t="str">
        <f t="shared" si="219"/>
        <v/>
      </c>
      <c r="AM162" s="68"/>
      <c r="AN162" s="68" t="str">
        <f t="shared" si="235"/>
        <v/>
      </c>
      <c r="AO162" s="69" t="str">
        <f t="shared" si="220"/>
        <v/>
      </c>
      <c r="AP162" s="83" t="str">
        <f t="shared" si="221"/>
        <v/>
      </c>
      <c r="AQ162" s="98" t="str">
        <f t="shared" si="222"/>
        <v/>
      </c>
      <c r="AR162" s="99" t="str">
        <f t="shared" si="223"/>
        <v/>
      </c>
      <c r="AS162" s="32" t="e">
        <f t="shared" si="224"/>
        <v>#VALUE!</v>
      </c>
      <c r="AT162" s="32" t="e">
        <f t="shared" si="225"/>
        <v>#VALUE!</v>
      </c>
      <c r="AU162" s="32" t="str">
        <f t="shared" si="226"/>
        <v>F</v>
      </c>
      <c r="AV162" s="33" t="str">
        <f t="shared" si="227"/>
        <v/>
      </c>
      <c r="AW162" s="100" t="str">
        <f t="shared" si="228"/>
        <v>F</v>
      </c>
      <c r="AX162" s="101" t="str">
        <f t="shared" si="229"/>
        <v/>
      </c>
      <c r="AY162" s="31" t="str">
        <f t="shared" si="230"/>
        <v/>
      </c>
      <c r="BB162" s="33">
        <f t="shared" si="190"/>
        <v>0</v>
      </c>
      <c r="BC162" s="33" t="str">
        <f t="shared" si="191"/>
        <v>Pass</v>
      </c>
      <c r="BD162" s="50" t="str">
        <f t="shared" si="231"/>
        <v/>
      </c>
    </row>
    <row r="163" spans="1:56">
      <c r="A163" s="49">
        <f>IF(D$4="বিজ্ঞান",Science!A159,(IF(D$4="মানবিক",Humanities!A159,(IF(D$4="ব্যাবসায় শিক্ষা",B.Studies!AK159)))))</f>
        <v>0</v>
      </c>
      <c r="B163" s="50"/>
      <c r="C163" s="51" t="str">
        <f>IFERROR(IF(AN163="","",RANK(AN163,AN$8:AN$172,0)+COUNTIF(AN$8:AN163,AN163)-1),"")</f>
        <v/>
      </c>
      <c r="D163" s="52" t="str">
        <f t="shared" si="192"/>
        <v/>
      </c>
      <c r="E163" s="52" t="str">
        <f t="shared" si="193"/>
        <v/>
      </c>
      <c r="F163" s="52" t="str">
        <f t="shared" si="194"/>
        <v/>
      </c>
      <c r="G163" s="52" t="str">
        <f t="shared" si="232"/>
        <v/>
      </c>
      <c r="H163" s="49" t="str">
        <f t="shared" si="195"/>
        <v/>
      </c>
      <c r="I163" s="49" t="str">
        <f t="shared" si="196"/>
        <v/>
      </c>
      <c r="J163" s="49" t="str">
        <f t="shared" si="233"/>
        <v/>
      </c>
      <c r="K163" s="52" t="str">
        <f t="shared" si="197"/>
        <v/>
      </c>
      <c r="L163" s="52" t="str">
        <f t="shared" si="198"/>
        <v/>
      </c>
      <c r="M163" s="52" t="str">
        <f t="shared" si="199"/>
        <v/>
      </c>
      <c r="N163" s="52" t="str">
        <f t="shared" si="200"/>
        <v/>
      </c>
      <c r="O163" s="52" t="str">
        <f t="shared" si="201"/>
        <v/>
      </c>
      <c r="P163" s="49" t="str">
        <f t="shared" si="202"/>
        <v/>
      </c>
      <c r="Q163" s="49" t="str">
        <f t="shared" si="203"/>
        <v/>
      </c>
      <c r="R163" s="49" t="str">
        <f t="shared" si="204"/>
        <v/>
      </c>
      <c r="S163" s="49" t="str">
        <f t="shared" si="205"/>
        <v/>
      </c>
      <c r="T163" s="49" t="str">
        <f t="shared" si="206"/>
        <v/>
      </c>
      <c r="U163" s="52" t="str">
        <f t="shared" si="207"/>
        <v/>
      </c>
      <c r="V163" s="52" t="str">
        <f t="shared" si="208"/>
        <v/>
      </c>
      <c r="W163" s="52" t="str">
        <f t="shared" si="209"/>
        <v/>
      </c>
      <c r="X163" s="52" t="str">
        <f t="shared" si="210"/>
        <v/>
      </c>
      <c r="Y163" s="52" t="str">
        <f t="shared" si="211"/>
        <v/>
      </c>
      <c r="Z163" s="49" t="str">
        <f t="shared" si="212"/>
        <v/>
      </c>
      <c r="AA163" s="49" t="str">
        <f t="shared" si="213"/>
        <v/>
      </c>
      <c r="AB163" s="49" t="str">
        <f t="shared" si="236"/>
        <v/>
      </c>
      <c r="AC163" s="49" t="str">
        <f t="shared" si="214"/>
        <v/>
      </c>
      <c r="AD163" s="49" t="str">
        <f t="shared" si="215"/>
        <v/>
      </c>
      <c r="AE163" s="52" t="str">
        <f t="shared" si="216"/>
        <v/>
      </c>
      <c r="AF163" s="52" t="str">
        <f t="shared" si="217"/>
        <v/>
      </c>
      <c r="AG163" s="52" t="str">
        <f t="shared" si="237"/>
        <v/>
      </c>
      <c r="AH163" s="52" t="str">
        <f t="shared" si="238"/>
        <v/>
      </c>
      <c r="AI163" s="52" t="str">
        <f t="shared" si="239"/>
        <v/>
      </c>
      <c r="AJ163" s="52" t="str">
        <f t="shared" si="234"/>
        <v/>
      </c>
      <c r="AK163" s="68" t="str">
        <f t="shared" si="218"/>
        <v/>
      </c>
      <c r="AL163" s="68" t="str">
        <f t="shared" si="219"/>
        <v/>
      </c>
      <c r="AM163" s="68"/>
      <c r="AN163" s="68" t="str">
        <f t="shared" si="235"/>
        <v/>
      </c>
      <c r="AO163" s="69" t="str">
        <f t="shared" si="220"/>
        <v/>
      </c>
      <c r="AP163" s="83" t="str">
        <f t="shared" si="221"/>
        <v/>
      </c>
      <c r="AQ163" s="98" t="str">
        <f t="shared" si="222"/>
        <v/>
      </c>
      <c r="AR163" s="99" t="str">
        <f t="shared" si="223"/>
        <v/>
      </c>
      <c r="AS163" s="32" t="e">
        <f t="shared" si="224"/>
        <v>#VALUE!</v>
      </c>
      <c r="AT163" s="32" t="e">
        <f t="shared" si="225"/>
        <v>#VALUE!</v>
      </c>
      <c r="AU163" s="32" t="str">
        <f t="shared" si="226"/>
        <v>F</v>
      </c>
      <c r="AV163" s="33" t="str">
        <f t="shared" si="227"/>
        <v/>
      </c>
      <c r="AW163" s="100" t="str">
        <f t="shared" si="228"/>
        <v>F</v>
      </c>
      <c r="AX163" s="101" t="str">
        <f t="shared" si="229"/>
        <v/>
      </c>
      <c r="AY163" s="31" t="str">
        <f t="shared" si="230"/>
        <v/>
      </c>
      <c r="BB163" s="33">
        <f t="shared" si="190"/>
        <v>0</v>
      </c>
      <c r="BC163" s="33" t="str">
        <f t="shared" si="191"/>
        <v>Pass</v>
      </c>
      <c r="BD163" s="50" t="str">
        <f t="shared" si="231"/>
        <v/>
      </c>
    </row>
    <row r="164" spans="1:56">
      <c r="A164" s="49">
        <f>IF(D$4="বিজ্ঞান",Science!A160,(IF(D$4="মানবিক",Humanities!A160,(IF(D$4="ব্যাবসায় শিক্ষা",B.Studies!AK160)))))</f>
        <v>0</v>
      </c>
      <c r="B164" s="50"/>
      <c r="C164" s="51" t="str">
        <f>IFERROR(IF(AN164="","",RANK(AN164,AN$8:AN$172,0)+COUNTIF(AN$8:AN164,AN164)-1),"")</f>
        <v/>
      </c>
      <c r="D164" s="52" t="str">
        <f t="shared" si="192"/>
        <v/>
      </c>
      <c r="E164" s="52" t="str">
        <f t="shared" si="193"/>
        <v/>
      </c>
      <c r="F164" s="52" t="str">
        <f t="shared" si="194"/>
        <v/>
      </c>
      <c r="G164" s="52" t="str">
        <f t="shared" si="232"/>
        <v/>
      </c>
      <c r="H164" s="49" t="str">
        <f t="shared" si="195"/>
        <v/>
      </c>
      <c r="I164" s="49" t="str">
        <f t="shared" si="196"/>
        <v/>
      </c>
      <c r="J164" s="49" t="str">
        <f t="shared" si="233"/>
        <v/>
      </c>
      <c r="K164" s="52" t="str">
        <f t="shared" si="197"/>
        <v/>
      </c>
      <c r="L164" s="52" t="str">
        <f t="shared" si="198"/>
        <v/>
      </c>
      <c r="M164" s="52" t="str">
        <f t="shared" si="199"/>
        <v/>
      </c>
      <c r="N164" s="52" t="str">
        <f t="shared" si="200"/>
        <v/>
      </c>
      <c r="O164" s="52" t="str">
        <f t="shared" si="201"/>
        <v/>
      </c>
      <c r="P164" s="49" t="str">
        <f t="shared" si="202"/>
        <v/>
      </c>
      <c r="Q164" s="49" t="str">
        <f t="shared" si="203"/>
        <v/>
      </c>
      <c r="R164" s="49" t="str">
        <f t="shared" si="204"/>
        <v/>
      </c>
      <c r="S164" s="49" t="str">
        <f t="shared" si="205"/>
        <v/>
      </c>
      <c r="T164" s="49" t="str">
        <f t="shared" si="206"/>
        <v/>
      </c>
      <c r="U164" s="52" t="str">
        <f t="shared" si="207"/>
        <v/>
      </c>
      <c r="V164" s="52" t="str">
        <f t="shared" si="208"/>
        <v/>
      </c>
      <c r="W164" s="52" t="str">
        <f t="shared" si="209"/>
        <v/>
      </c>
      <c r="X164" s="52" t="str">
        <f t="shared" si="210"/>
        <v/>
      </c>
      <c r="Y164" s="52" t="str">
        <f t="shared" si="211"/>
        <v/>
      </c>
      <c r="Z164" s="49" t="str">
        <f t="shared" si="212"/>
        <v/>
      </c>
      <c r="AA164" s="49" t="str">
        <f t="shared" si="213"/>
        <v/>
      </c>
      <c r="AB164" s="49" t="str">
        <f t="shared" si="236"/>
        <v/>
      </c>
      <c r="AC164" s="49" t="str">
        <f t="shared" si="214"/>
        <v/>
      </c>
      <c r="AD164" s="49" t="str">
        <f t="shared" si="215"/>
        <v/>
      </c>
      <c r="AE164" s="52" t="str">
        <f t="shared" si="216"/>
        <v/>
      </c>
      <c r="AF164" s="52" t="str">
        <f t="shared" si="217"/>
        <v/>
      </c>
      <c r="AG164" s="52" t="str">
        <f t="shared" si="237"/>
        <v/>
      </c>
      <c r="AH164" s="52" t="str">
        <f t="shared" si="238"/>
        <v/>
      </c>
      <c r="AI164" s="52" t="str">
        <f t="shared" si="239"/>
        <v/>
      </c>
      <c r="AJ164" s="52" t="str">
        <f t="shared" si="234"/>
        <v/>
      </c>
      <c r="AK164" s="68" t="str">
        <f t="shared" si="218"/>
        <v/>
      </c>
      <c r="AL164" s="68" t="str">
        <f t="shared" si="219"/>
        <v/>
      </c>
      <c r="AM164" s="68"/>
      <c r="AN164" s="68" t="str">
        <f t="shared" si="235"/>
        <v/>
      </c>
      <c r="AO164" s="69" t="str">
        <f t="shared" si="220"/>
        <v/>
      </c>
      <c r="AP164" s="83" t="str">
        <f t="shared" si="221"/>
        <v/>
      </c>
      <c r="AQ164" s="98" t="str">
        <f t="shared" si="222"/>
        <v/>
      </c>
      <c r="AR164" s="99" t="str">
        <f t="shared" si="223"/>
        <v/>
      </c>
      <c r="AS164" s="32" t="e">
        <f t="shared" si="224"/>
        <v>#VALUE!</v>
      </c>
      <c r="AT164" s="32" t="e">
        <f t="shared" si="225"/>
        <v>#VALUE!</v>
      </c>
      <c r="AU164" s="32" t="str">
        <f t="shared" si="226"/>
        <v>F</v>
      </c>
      <c r="AV164" s="33" t="str">
        <f t="shared" si="227"/>
        <v/>
      </c>
      <c r="AW164" s="100" t="str">
        <f t="shared" si="228"/>
        <v>F</v>
      </c>
      <c r="AX164" s="101" t="str">
        <f t="shared" si="229"/>
        <v/>
      </c>
      <c r="AY164" s="31" t="str">
        <f t="shared" si="230"/>
        <v/>
      </c>
      <c r="BB164" s="33">
        <f t="shared" si="190"/>
        <v>0</v>
      </c>
      <c r="BC164" s="33" t="str">
        <f t="shared" si="191"/>
        <v>Pass</v>
      </c>
      <c r="BD164" s="50" t="str">
        <f t="shared" si="231"/>
        <v/>
      </c>
    </row>
    <row r="165" spans="1:56">
      <c r="A165" s="49">
        <f>IF(D$4="বিজ্ঞান",Science!A161,(IF(D$4="মানবিক",Humanities!A161,(IF(D$4="ব্যাবসায় শিক্ষা",B.Studies!AK161)))))</f>
        <v>0</v>
      </c>
      <c r="B165" s="50"/>
      <c r="C165" s="51" t="str">
        <f>IFERROR(IF(AN165="","",RANK(AN165,AN$8:AN$172,0)+COUNTIF(AN$8:AN165,AN165)-1),"")</f>
        <v/>
      </c>
      <c r="D165" s="52" t="str">
        <f t="shared" si="192"/>
        <v/>
      </c>
      <c r="E165" s="52" t="str">
        <f t="shared" si="193"/>
        <v/>
      </c>
      <c r="F165" s="52" t="str">
        <f t="shared" si="194"/>
        <v/>
      </c>
      <c r="G165" s="52" t="str">
        <f t="shared" si="232"/>
        <v/>
      </c>
      <c r="H165" s="49" t="str">
        <f t="shared" si="195"/>
        <v/>
      </c>
      <c r="I165" s="49" t="str">
        <f t="shared" si="196"/>
        <v/>
      </c>
      <c r="J165" s="49" t="str">
        <f t="shared" si="233"/>
        <v/>
      </c>
      <c r="K165" s="52" t="str">
        <f t="shared" si="197"/>
        <v/>
      </c>
      <c r="L165" s="52" t="str">
        <f t="shared" si="198"/>
        <v/>
      </c>
      <c r="M165" s="52" t="str">
        <f t="shared" si="199"/>
        <v/>
      </c>
      <c r="N165" s="52" t="str">
        <f t="shared" si="200"/>
        <v/>
      </c>
      <c r="O165" s="52" t="str">
        <f t="shared" si="201"/>
        <v/>
      </c>
      <c r="P165" s="49" t="str">
        <f t="shared" si="202"/>
        <v/>
      </c>
      <c r="Q165" s="49" t="str">
        <f t="shared" si="203"/>
        <v/>
      </c>
      <c r="R165" s="49" t="str">
        <f t="shared" si="204"/>
        <v/>
      </c>
      <c r="S165" s="49" t="str">
        <f t="shared" si="205"/>
        <v/>
      </c>
      <c r="T165" s="49" t="str">
        <f t="shared" si="206"/>
        <v/>
      </c>
      <c r="U165" s="52" t="str">
        <f t="shared" si="207"/>
        <v/>
      </c>
      <c r="V165" s="52" t="str">
        <f t="shared" si="208"/>
        <v/>
      </c>
      <c r="W165" s="52" t="str">
        <f t="shared" si="209"/>
        <v/>
      </c>
      <c r="X165" s="52" t="str">
        <f t="shared" si="210"/>
        <v/>
      </c>
      <c r="Y165" s="52" t="str">
        <f t="shared" si="211"/>
        <v/>
      </c>
      <c r="Z165" s="49" t="str">
        <f t="shared" si="212"/>
        <v/>
      </c>
      <c r="AA165" s="49" t="str">
        <f t="shared" si="213"/>
        <v/>
      </c>
      <c r="AB165" s="49" t="str">
        <f t="shared" si="236"/>
        <v/>
      </c>
      <c r="AC165" s="49" t="str">
        <f t="shared" si="214"/>
        <v/>
      </c>
      <c r="AD165" s="49" t="str">
        <f t="shared" si="215"/>
        <v/>
      </c>
      <c r="AE165" s="52" t="str">
        <f t="shared" si="216"/>
        <v/>
      </c>
      <c r="AF165" s="52" t="str">
        <f t="shared" si="217"/>
        <v/>
      </c>
      <c r="AG165" s="52" t="str">
        <f t="shared" si="237"/>
        <v/>
      </c>
      <c r="AH165" s="52" t="str">
        <f t="shared" si="238"/>
        <v/>
      </c>
      <c r="AI165" s="52" t="str">
        <f t="shared" si="239"/>
        <v/>
      </c>
      <c r="AJ165" s="52" t="str">
        <f t="shared" si="234"/>
        <v/>
      </c>
      <c r="AK165" s="68" t="str">
        <f t="shared" si="218"/>
        <v/>
      </c>
      <c r="AL165" s="68" t="str">
        <f t="shared" si="219"/>
        <v/>
      </c>
      <c r="AM165" s="68"/>
      <c r="AN165" s="68" t="str">
        <f t="shared" si="235"/>
        <v/>
      </c>
      <c r="AO165" s="69" t="str">
        <f t="shared" si="220"/>
        <v/>
      </c>
      <c r="AP165" s="83" t="str">
        <f t="shared" si="221"/>
        <v/>
      </c>
      <c r="AQ165" s="98" t="str">
        <f t="shared" si="222"/>
        <v/>
      </c>
      <c r="AR165" s="99" t="str">
        <f t="shared" si="223"/>
        <v/>
      </c>
      <c r="AS165" s="32" t="e">
        <f t="shared" si="224"/>
        <v>#VALUE!</v>
      </c>
      <c r="AT165" s="32" t="e">
        <f t="shared" si="225"/>
        <v>#VALUE!</v>
      </c>
      <c r="AU165" s="32" t="str">
        <f t="shared" si="226"/>
        <v>F</v>
      </c>
      <c r="AV165" s="33" t="str">
        <f t="shared" si="227"/>
        <v/>
      </c>
      <c r="AW165" s="100" t="str">
        <f t="shared" si="228"/>
        <v>F</v>
      </c>
      <c r="AX165" s="101" t="str">
        <f t="shared" si="229"/>
        <v/>
      </c>
      <c r="AY165" s="31" t="str">
        <f t="shared" si="230"/>
        <v/>
      </c>
      <c r="BB165" s="33">
        <f t="shared" si="190"/>
        <v>0</v>
      </c>
      <c r="BC165" s="33" t="str">
        <f t="shared" si="191"/>
        <v>Pass</v>
      </c>
      <c r="BD165" s="50" t="str">
        <f t="shared" si="231"/>
        <v/>
      </c>
    </row>
    <row r="166" spans="1:56">
      <c r="A166" s="49">
        <f>IF(D$4="বিজ্ঞান",Science!A162,(IF(D$4="মানবিক",Humanities!A162,(IF(D$4="ব্যাবসায় শিক্ষা",B.Studies!AK162)))))</f>
        <v>0</v>
      </c>
      <c r="B166" s="50"/>
      <c r="C166" s="51" t="str">
        <f>IFERROR(IF(AN166="","",RANK(AN166,AN$8:AN$172,0)+COUNTIF(AN$8:AN166,AN166)-1),"")</f>
        <v/>
      </c>
      <c r="D166" s="52" t="str">
        <f t="shared" si="192"/>
        <v/>
      </c>
      <c r="E166" s="52" t="str">
        <f t="shared" si="193"/>
        <v/>
      </c>
      <c r="F166" s="52" t="str">
        <f t="shared" si="194"/>
        <v/>
      </c>
      <c r="G166" s="52" t="str">
        <f t="shared" si="232"/>
        <v/>
      </c>
      <c r="H166" s="49" t="str">
        <f t="shared" si="195"/>
        <v/>
      </c>
      <c r="I166" s="49" t="str">
        <f t="shared" si="196"/>
        <v/>
      </c>
      <c r="J166" s="49" t="str">
        <f t="shared" si="233"/>
        <v/>
      </c>
      <c r="K166" s="52" t="str">
        <f t="shared" si="197"/>
        <v/>
      </c>
      <c r="L166" s="52" t="str">
        <f t="shared" si="198"/>
        <v/>
      </c>
      <c r="M166" s="52" t="str">
        <f t="shared" si="199"/>
        <v/>
      </c>
      <c r="N166" s="52" t="str">
        <f t="shared" si="200"/>
        <v/>
      </c>
      <c r="O166" s="52" t="str">
        <f t="shared" si="201"/>
        <v/>
      </c>
      <c r="P166" s="49" t="str">
        <f t="shared" si="202"/>
        <v/>
      </c>
      <c r="Q166" s="49" t="str">
        <f t="shared" si="203"/>
        <v/>
      </c>
      <c r="R166" s="49" t="str">
        <f t="shared" si="204"/>
        <v/>
      </c>
      <c r="S166" s="49" t="str">
        <f t="shared" si="205"/>
        <v/>
      </c>
      <c r="T166" s="49" t="str">
        <f t="shared" si="206"/>
        <v/>
      </c>
      <c r="U166" s="52" t="str">
        <f t="shared" si="207"/>
        <v/>
      </c>
      <c r="V166" s="52" t="str">
        <f t="shared" si="208"/>
        <v/>
      </c>
      <c r="W166" s="52" t="str">
        <f t="shared" si="209"/>
        <v/>
      </c>
      <c r="X166" s="52" t="str">
        <f t="shared" si="210"/>
        <v/>
      </c>
      <c r="Y166" s="52" t="str">
        <f t="shared" si="211"/>
        <v/>
      </c>
      <c r="Z166" s="49" t="str">
        <f t="shared" si="212"/>
        <v/>
      </c>
      <c r="AA166" s="49" t="str">
        <f t="shared" si="213"/>
        <v/>
      </c>
      <c r="AB166" s="49" t="str">
        <f t="shared" si="236"/>
        <v/>
      </c>
      <c r="AC166" s="49" t="str">
        <f t="shared" si="214"/>
        <v/>
      </c>
      <c r="AD166" s="49" t="str">
        <f t="shared" si="215"/>
        <v/>
      </c>
      <c r="AE166" s="52" t="str">
        <f t="shared" si="216"/>
        <v/>
      </c>
      <c r="AF166" s="52" t="str">
        <f t="shared" si="217"/>
        <v/>
      </c>
      <c r="AG166" s="52" t="str">
        <f t="shared" si="237"/>
        <v/>
      </c>
      <c r="AH166" s="52" t="str">
        <f t="shared" si="238"/>
        <v/>
      </c>
      <c r="AI166" s="52" t="str">
        <f t="shared" si="239"/>
        <v/>
      </c>
      <c r="AJ166" s="52" t="str">
        <f t="shared" si="234"/>
        <v/>
      </c>
      <c r="AK166" s="68" t="str">
        <f t="shared" si="218"/>
        <v/>
      </c>
      <c r="AL166" s="68" t="str">
        <f t="shared" si="219"/>
        <v/>
      </c>
      <c r="AM166" s="68"/>
      <c r="AN166" s="68" t="str">
        <f t="shared" si="235"/>
        <v/>
      </c>
      <c r="AO166" s="69" t="str">
        <f t="shared" si="220"/>
        <v/>
      </c>
      <c r="AP166" s="83" t="str">
        <f t="shared" si="221"/>
        <v/>
      </c>
      <c r="AQ166" s="98" t="str">
        <f t="shared" si="222"/>
        <v/>
      </c>
      <c r="AR166" s="99" t="str">
        <f t="shared" si="223"/>
        <v/>
      </c>
      <c r="AS166" s="32" t="e">
        <f t="shared" si="224"/>
        <v>#VALUE!</v>
      </c>
      <c r="AT166" s="32" t="e">
        <f t="shared" si="225"/>
        <v>#VALUE!</v>
      </c>
      <c r="AU166" s="32" t="str">
        <f t="shared" si="226"/>
        <v>F</v>
      </c>
      <c r="AV166" s="33" t="str">
        <f t="shared" si="227"/>
        <v/>
      </c>
      <c r="AW166" s="100" t="str">
        <f t="shared" si="228"/>
        <v>F</v>
      </c>
      <c r="AX166" s="101" t="str">
        <f t="shared" si="229"/>
        <v/>
      </c>
      <c r="AY166" s="31" t="str">
        <f t="shared" si="230"/>
        <v/>
      </c>
      <c r="BB166" s="33">
        <f t="shared" si="190"/>
        <v>0</v>
      </c>
      <c r="BC166" s="33" t="str">
        <f t="shared" si="191"/>
        <v>Pass</v>
      </c>
      <c r="BD166" s="50" t="str">
        <f t="shared" si="231"/>
        <v/>
      </c>
    </row>
    <row r="167" spans="1:56">
      <c r="A167" s="49">
        <f>IF(D$4="বিজ্ঞান",Science!A163,(IF(D$4="মানবিক",Humanities!A163,(IF(D$4="ব্যাবসায় শিক্ষা",B.Studies!AK163)))))</f>
        <v>0</v>
      </c>
      <c r="B167" s="50"/>
      <c r="C167" s="51" t="str">
        <f>IFERROR(IF(AN167="","",RANK(AN167,AN$8:AN$172,0)+COUNTIF(AN$8:AN167,AN167)-1),"")</f>
        <v/>
      </c>
      <c r="D167" s="52" t="str">
        <f t="shared" si="192"/>
        <v/>
      </c>
      <c r="E167" s="52" t="str">
        <f t="shared" si="193"/>
        <v/>
      </c>
      <c r="F167" s="52" t="str">
        <f t="shared" si="194"/>
        <v/>
      </c>
      <c r="G167" s="52" t="str">
        <f t="shared" si="232"/>
        <v/>
      </c>
      <c r="H167" s="49" t="str">
        <f t="shared" si="195"/>
        <v/>
      </c>
      <c r="I167" s="49" t="str">
        <f t="shared" si="196"/>
        <v/>
      </c>
      <c r="J167" s="49" t="str">
        <f t="shared" si="233"/>
        <v/>
      </c>
      <c r="K167" s="52" t="str">
        <f t="shared" si="197"/>
        <v/>
      </c>
      <c r="L167" s="52" t="str">
        <f t="shared" si="198"/>
        <v/>
      </c>
      <c r="M167" s="52" t="str">
        <f t="shared" si="199"/>
        <v/>
      </c>
      <c r="N167" s="52" t="str">
        <f t="shared" si="200"/>
        <v/>
      </c>
      <c r="O167" s="52" t="str">
        <f t="shared" si="201"/>
        <v/>
      </c>
      <c r="P167" s="49" t="str">
        <f t="shared" si="202"/>
        <v/>
      </c>
      <c r="Q167" s="49" t="str">
        <f t="shared" si="203"/>
        <v/>
      </c>
      <c r="R167" s="49" t="str">
        <f t="shared" si="204"/>
        <v/>
      </c>
      <c r="S167" s="49" t="str">
        <f t="shared" si="205"/>
        <v/>
      </c>
      <c r="T167" s="49" t="str">
        <f t="shared" si="206"/>
        <v/>
      </c>
      <c r="U167" s="52" t="str">
        <f t="shared" si="207"/>
        <v/>
      </c>
      <c r="V167" s="52" t="str">
        <f t="shared" si="208"/>
        <v/>
      </c>
      <c r="W167" s="52" t="str">
        <f t="shared" si="209"/>
        <v/>
      </c>
      <c r="X167" s="52" t="str">
        <f t="shared" si="210"/>
        <v/>
      </c>
      <c r="Y167" s="52" t="str">
        <f t="shared" si="211"/>
        <v/>
      </c>
      <c r="Z167" s="49" t="str">
        <f t="shared" si="212"/>
        <v/>
      </c>
      <c r="AA167" s="49" t="str">
        <f t="shared" si="213"/>
        <v/>
      </c>
      <c r="AB167" s="49" t="str">
        <f t="shared" si="236"/>
        <v/>
      </c>
      <c r="AC167" s="49" t="str">
        <f t="shared" si="214"/>
        <v/>
      </c>
      <c r="AD167" s="49" t="str">
        <f t="shared" si="215"/>
        <v/>
      </c>
      <c r="AE167" s="52" t="str">
        <f t="shared" si="216"/>
        <v/>
      </c>
      <c r="AF167" s="52" t="str">
        <f t="shared" si="217"/>
        <v/>
      </c>
      <c r="AG167" s="52" t="str">
        <f t="shared" si="237"/>
        <v/>
      </c>
      <c r="AH167" s="52" t="str">
        <f t="shared" si="238"/>
        <v/>
      </c>
      <c r="AI167" s="52" t="str">
        <f t="shared" si="239"/>
        <v/>
      </c>
      <c r="AJ167" s="52" t="str">
        <f t="shared" si="234"/>
        <v/>
      </c>
      <c r="AK167" s="68" t="str">
        <f t="shared" si="218"/>
        <v/>
      </c>
      <c r="AL167" s="68" t="str">
        <f t="shared" si="219"/>
        <v/>
      </c>
      <c r="AM167" s="68"/>
      <c r="AN167" s="68" t="str">
        <f t="shared" si="235"/>
        <v/>
      </c>
      <c r="AO167" s="69" t="str">
        <f t="shared" si="220"/>
        <v/>
      </c>
      <c r="AP167" s="83" t="str">
        <f t="shared" si="221"/>
        <v/>
      </c>
      <c r="AQ167" s="98" t="str">
        <f t="shared" si="222"/>
        <v/>
      </c>
      <c r="AR167" s="99" t="str">
        <f t="shared" si="223"/>
        <v/>
      </c>
      <c r="AS167" s="32" t="e">
        <f t="shared" si="224"/>
        <v>#VALUE!</v>
      </c>
      <c r="AT167" s="32" t="e">
        <f t="shared" si="225"/>
        <v>#VALUE!</v>
      </c>
      <c r="AU167" s="32" t="str">
        <f t="shared" si="226"/>
        <v>F</v>
      </c>
      <c r="AV167" s="33" t="str">
        <f t="shared" si="227"/>
        <v/>
      </c>
      <c r="AW167" s="100" t="str">
        <f t="shared" si="228"/>
        <v>F</v>
      </c>
      <c r="AX167" s="101" t="str">
        <f t="shared" si="229"/>
        <v/>
      </c>
      <c r="AY167" s="31" t="str">
        <f t="shared" si="230"/>
        <v/>
      </c>
      <c r="BB167" s="33">
        <f t="shared" si="190"/>
        <v>0</v>
      </c>
      <c r="BC167" s="33" t="str">
        <f t="shared" si="191"/>
        <v>Pass</v>
      </c>
      <c r="BD167" s="50" t="str">
        <f t="shared" si="231"/>
        <v/>
      </c>
    </row>
    <row r="168" spans="1:56">
      <c r="A168" s="49">
        <f>IF(D$4="বিজ্ঞান",Science!A164,(IF(D$4="মানবিক",Humanities!A164,(IF(D$4="ব্যাবসায় শিক্ষা",B.Studies!AK164)))))</f>
        <v>0</v>
      </c>
      <c r="B168" s="50"/>
      <c r="C168" s="51" t="str">
        <f>IFERROR(IF(AN168="","",RANK(AN168,AN$8:AN$172,0)+COUNTIF(AN$8:AN168,AN168)-1),"")</f>
        <v/>
      </c>
      <c r="D168" s="52" t="str">
        <f t="shared" ref="D168:D182" si="240">IFERROR(IF(D$4="বিজ্ঞান",(VLOOKUP(A168,DSc,6,FALSE)),IF(D$4="মানবিক",(VLOOKUP(A168,DHU,6,FALSE)),IF(D$4="ব্যাবসায় শিক্ষা",(VLOOKUP(A168,DBS,6,FALSE))))),"")</f>
        <v/>
      </c>
      <c r="E168" s="52" t="str">
        <f t="shared" ref="E168:E182" si="241">IFERROR(IF(D$4="বিজ্ঞান",(VLOOKUP(A168,DSc,7,FALSE)),IF(D$4="মানবিক",(VLOOKUP(A168,DHU,7,FALSE)),(VLOOKUP(A168,DBS,7,FALSE)))),"")</f>
        <v/>
      </c>
      <c r="F168" s="52" t="str">
        <f t="shared" ref="F168:F182" si="242">IFERROR(IF(D$4="বিজ্ঞান",(VLOOKUP(A168,DSc,8,FALSE)),IF(D$4="মানবিক",(VLOOKUP(A168,DHU,8,FALSE)),(VLOOKUP(A168,DBS,8,FALSE)))),"")</f>
        <v/>
      </c>
      <c r="G168" s="52" t="str">
        <f t="shared" si="232"/>
        <v/>
      </c>
      <c r="H168" s="49" t="str">
        <f t="shared" ref="H168:H182" si="243">IFERROR(IF(D$4="বিজ্ঞান",(VLOOKUP(A168,DSc,14,FALSE)),IF(D$4="মানবিক",(VLOOKUP(A168,DHU,14,FALSE)),(VLOOKUP(A168,DBS,14,FALSE)))),"")</f>
        <v/>
      </c>
      <c r="I168" s="49" t="str">
        <f t="shared" ref="I168:I182" si="244">IFERROR(IF(D$4="বিজ্ঞান",(VLOOKUP(A168,DSc,15,FALSE)),IF(D$4="মানবিক",(VLOOKUP(A168,DHU,15,FALSE)),(VLOOKUP(A168,DBS,15,FALSE)))),"")</f>
        <v/>
      </c>
      <c r="J168" s="49" t="str">
        <f t="shared" si="233"/>
        <v/>
      </c>
      <c r="K168" s="52" t="str">
        <f t="shared" ref="K168:K182" si="245">IFERROR(IF(D$4="বিজ্ঞান",(VLOOKUP(A168,DSc,23,FALSE)),IF(D$4="মানবিক",(VLOOKUP(A168,DHU,22,FALSE)),(VLOOKUP(A168,DBS,22,FALSE)))),"")</f>
        <v/>
      </c>
      <c r="L168" s="52" t="str">
        <f t="shared" ref="L168:L182" si="246">IFERROR(IF(D$4="বিজ্ঞান",(VLOOKUP(A168,DSc,24,FALSE)),IF(D$4="মানবিক",(VLOOKUP(A168,DHU,23,FALSE)),(VLOOKUP(A168,DBS,23,FALSE)))),"")</f>
        <v/>
      </c>
      <c r="M168" s="52" t="str">
        <f t="shared" ref="M168:M182" si="247">IFERROR(IF(D$4="বিজ্ঞান",(VLOOKUP(A168,DSc,25,FALSE)),IF(D$4="মানবিক",(VLOOKUP(A168,DHU,0,FALSE)),(VLOOKUP(A168,DBS,0,FALSE)))),"")</f>
        <v/>
      </c>
      <c r="N168" s="52" t="str">
        <f t="shared" ref="N168:N182" si="248">IFERROR(IF(D$4="বিজ্ঞান",(VLOOKUP(A168,DSc,26,FALSE)),IF(D$4="মানবিক",(VLOOKUP(A168,DHU,24,FALSE)),(VLOOKUP(A168,DBS,24,FALSE)))),"")</f>
        <v/>
      </c>
      <c r="O168" s="52" t="str">
        <f t="shared" ref="O168:O182" si="249">IFERROR(IF(D$4="বিজ্ঞান",(VLOOKUP(A168,DSc,28,FALSE)),IF(D$4="মানবিক",(VLOOKUP(A168,DHU,26,FALSE)),(VLOOKUP(A168,DBS,26,FALSE)))),"")</f>
        <v/>
      </c>
      <c r="P168" s="49" t="str">
        <f t="shared" ref="P168:P182" si="250">IFERROR(IF(D$4="বিজ্ঞান",(VLOOKUP(A168,DSc,34,FALSE)),IF(D$4="মানবিক",(VLOOKUP(A168,DHU,31,FALSE)),(VLOOKUP(A168,DBS,31,FALSE)))),"")</f>
        <v/>
      </c>
      <c r="Q168" s="49" t="str">
        <f t="shared" ref="Q168:Q182" si="251">IFERROR(IF(D$4="বিজ্ঞান",(VLOOKUP(A168,DSc,35,FALSE)),IF(D$4="মানবিক",(VLOOKUP(A168,DHU,32,FALSE)),(VLOOKUP(A168,DBS,32,FALSE)))),"")</f>
        <v/>
      </c>
      <c r="R168" s="49" t="str">
        <f t="shared" ref="R168:R182" si="252">IFERROR(IF(D$4="বিজ্ঞান",(VLOOKUP(A168,DSc,36,FALSE)),IF(D$4="মানবিক",(VLOOKUP(A168,DHU,0,FALSE)),(VLOOKUP(A168,DBS,0,FALSE)))),"")</f>
        <v/>
      </c>
      <c r="S168" s="49" t="str">
        <f t="shared" ref="S168:S182" si="253">IFERROR(IF(D$4="বিজ্ঞান",(VLOOKUP(A168,DSc,37,FALSE)),IF(D$4="মানবিক",(VLOOKUP(A168,DHU,33,FALSE)),(VLOOKUP(A168,DBS,33,FALSE)))),"")</f>
        <v/>
      </c>
      <c r="T168" s="49" t="str">
        <f t="shared" ref="T168:T182" si="254">IFERROR(IF(D$4="বিজ্ঞান",(VLOOKUP(A168,DSc,39,FALSE)),IF(D$4="মানবিক",(VLOOKUP(A168,DHU,35,FALSE)),(VLOOKUP(A168,DBS,35,FALSE)))),"")</f>
        <v/>
      </c>
      <c r="U168" s="52" t="str">
        <f t="shared" ref="U168:U182" si="255">IFERROR(IF(D$4="বিজ্ঞান",(VLOOKUP(A168,DSc,45,FALSE)),IF(D$4="মানবিক",(VLOOKUP(A168,DHU,40,FALSE)),(VLOOKUP(A168,DBS,40,FALSE)))),"")</f>
        <v/>
      </c>
      <c r="V168" s="52" t="str">
        <f t="shared" ref="V168:V182" si="256">IFERROR(IF(D$4="বিজ্ঞান",(VLOOKUP(A168,DSc,46,FALSE)),IF(D$4="মানবিক",(VLOOKUP(A168,DHU,41,FALSE)),(VLOOKUP(A168,DBS,41,FALSE)))),"")</f>
        <v/>
      </c>
      <c r="W168" s="52" t="str">
        <f t="shared" ref="W168:W182" si="257">IFERROR(IF(D$4="বিজ্ঞান",(VLOOKUP(A168,DSc,47,FALSE)),IF(D$4="মানবিক",(VLOOKUP(A168,DHU,0,FALSE)),(VLOOKUP(A168,DBS,0,FALSE)))),"")</f>
        <v/>
      </c>
      <c r="X168" s="52" t="str">
        <f t="shared" ref="X168:X182" si="258">IFERROR(IF(D$4="বিজ্ঞান",(VLOOKUP(A168,DSc,48,FALSE)),IF(D$4="মানবিক",(VLOOKUP(A168,DHU,42,FALSE)),(VLOOKUP(A168,DBS,42,FALSE)))),"")</f>
        <v/>
      </c>
      <c r="Y168" s="52" t="str">
        <f t="shared" ref="Y168:Y182" si="259">IFERROR(IF(D$4="বিজ্ঞান",(VLOOKUP(A168,DSc,50,FALSE)),IF(D$4="মানবিক",(VLOOKUP(A168,DHU,44,FALSE)),(VLOOKUP(A168,DBS,44,FALSE)))),"")</f>
        <v/>
      </c>
      <c r="Z168" s="49" t="str">
        <f t="shared" ref="Z168:Z182" si="260">IFERROR(IF(D$4="বিজ্ঞান",(VLOOKUP(A168,DSc,56,FALSE)),IF(D$4="মানবিক",(VLOOKUP(A168,DHU,49,FALSE)),(VLOOKUP(A168,DBS,49,FALSE)))),"")</f>
        <v/>
      </c>
      <c r="AA168" s="49" t="str">
        <f t="shared" ref="AA168:AA182" si="261">IFERROR(IF(D$4="বিজ্ঞান",(VLOOKUP(A168,DSc,57,FALSE)),IF(D$4="মানবিক",(VLOOKUP(A168,DHU,50,FALSE)),(VLOOKUP(A168,DBS,50,FALSE)))),"")</f>
        <v/>
      </c>
      <c r="AB168" s="49" t="str">
        <f t="shared" si="236"/>
        <v/>
      </c>
      <c r="AC168" s="49" t="str">
        <f t="shared" ref="AC168:AC182" si="262">IFERROR(IF(D$4="বিজ্ঞান",(VLOOKUP(A168,DSc,59,FALSE)),IF(D$4="মানবিক",(VLOOKUP(A168,DHU,51,FALSE)),(VLOOKUP(A168,DBS,51,FALSE)))),"")</f>
        <v/>
      </c>
      <c r="AD168" s="49" t="str">
        <f t="shared" ref="AD168:AD182" si="263">IFERROR(IF(D$4="বিজ্ঞান",(VLOOKUP(A168,DSc,61,FALSE)),IF(D$4="মানবিক",(VLOOKUP(A168,DHU,53,FALSE)),(VLOOKUP(A168,DBS,53,FALSE)))),"")</f>
        <v/>
      </c>
      <c r="AE168" s="52" t="str">
        <f t="shared" ref="AE168:AE182" si="264">IFERROR(IF(D$4="বিজ্ঞান",(VLOOKUP(A168,DSc,67,FALSE)),IF(D$4="মানবিক",(VLOOKUP(A168,DHU,59,FALSE)),(VLOOKUP(A168,DBS,59,FALSE)))),"")</f>
        <v/>
      </c>
      <c r="AF168" s="52" t="str">
        <f t="shared" ref="AF168:AF182" si="265">IFERROR(IF(D$4="বিজ্ঞান",(VLOOKUP(A168,DSc,68,FALSE)),IF(D$4="মানবিক",(VLOOKUP(A168,DHU,60,FALSE)),(VLOOKUP(A168,DBS,60,FALSE)))),"")</f>
        <v/>
      </c>
      <c r="AG168" s="52" t="str">
        <f t="shared" si="237"/>
        <v/>
      </c>
      <c r="AH168" s="52" t="str">
        <f t="shared" si="238"/>
        <v/>
      </c>
      <c r="AI168" s="52" t="str">
        <f t="shared" si="239"/>
        <v/>
      </c>
      <c r="AJ168" s="52" t="str">
        <f t="shared" si="234"/>
        <v/>
      </c>
      <c r="AK168" s="68" t="str">
        <f t="shared" ref="AK168:AK182" si="266">IFERROR(IF(G168="Abs.","Abs.",IF(J168="Abs.","Abs.",IF(O168="Abs.","Abs.",IF(T168="Abs.","Abs.",IF(AD168="Abs.","Abs.",IF(G168="Abs.","Abs.",IF(AI168="Abs.","Abs.",IF(J168="F","F",IF(O168="F","F",IF(T168="F","F",IF(AD168="F","F",IF(AI168="F","F",(G168+J168+O168+T168+AD168+AI168))))))))))))),"")</f>
        <v/>
      </c>
      <c r="AL168" s="68" t="str">
        <f t="shared" ref="AL168:AL182" si="267">IFERROR(IF(G168="Abs.","Abs.",IF(J168="Abs.","Abs.",IF(O168="Abs.","Abs.",IF(T168="Abs.","Abs.",IF(Y168="Abs.","Abs.",IF(AI168="Abs.","Abs.",IF(G168="F","F",IF(J168="F","F",IF(O168="F","F",IF(T168="F","F",IF(AI168="F","F",IF(Y168="F","F",(G168+J168+O168+T168+Y168+AI168))))))))))))),"")</f>
        <v/>
      </c>
      <c r="AM168" s="68"/>
      <c r="AN168" s="68" t="str">
        <f t="shared" si="235"/>
        <v/>
      </c>
      <c r="AO168" s="69" t="str">
        <f t="shared" si="220"/>
        <v/>
      </c>
      <c r="AP168" s="83" t="str">
        <f t="shared" ref="AP168:AP182" si="268">IFERROR(IF(D$4="বিজ্ঞান",(VLOOKUP(A168,DSc,74,FALSE)),IF(D$4="মানবিক",(VLOOKUP(A168,DHU,66,FALSE)),(VLOOKUP(A168,DBS,66,FALSE)))),"")</f>
        <v/>
      </c>
      <c r="AQ168" s="98" t="str">
        <f t="shared" ref="AQ168:AQ182" si="269">IFERROR(IF(D$4="বিজ্ঞান",(VLOOKUP(A168,DSc,75,FALSE)),IF(D$4="মানবিক",(VLOOKUP(A168,DHU,67,FALSE)),(VLOOKUP(A168,DBS,67,FALSE)))),"")</f>
        <v/>
      </c>
      <c r="AR168" s="99" t="str">
        <f t="shared" ref="AR168:AR182" si="270">IFERROR(IF(D$4="বিজ্ঞান",(VLOOKUP(A168,DSc,3,FALSE)),IF(D$4="মানবিক",(VLOOKUP(A168,DHU,3,FALSE)),IF(D$4="ব্যাবসায় শিক্ষা",(VLOOKUP(A168,DBS,3,FALSE))))),"")</f>
        <v/>
      </c>
      <c r="AS168" s="32" t="e">
        <f t="shared" ref="AS168:AS182" si="271">IF(Y168="F","0",IF(Y168="Abs.","0",IF(Y168&gt;0,(Y168-2))))</f>
        <v>#VALUE!</v>
      </c>
      <c r="AT168" s="32" t="e">
        <f t="shared" ref="AT168:AT182" si="272">IF(AD168="F","0",IF(AD168="Abs.","0",IF(AD168&gt;0,(AD168-2))))</f>
        <v>#VALUE!</v>
      </c>
      <c r="AU168" s="32" t="str">
        <f t="shared" ref="AU168:AU182" si="273">IF(AK168="","F",IF(AK168="Abs.","Abs.",IF(AK168="F","F",(AK168+AS168)/6)))</f>
        <v>F</v>
      </c>
      <c r="AV168" s="33" t="str">
        <f t="shared" ref="AV168:AV182" si="274">IF(AR168="","",IF(AL168="","F",IF(AL168="Abs.","Abs.",IF(AL168="F","F",(AL168+AT168)/6))))</f>
        <v/>
      </c>
      <c r="AW168" s="100" t="str">
        <f t="shared" ref="AW168:AW182" si="275">IF(AU168="","",IF(AU168="Abs.","Abs.",IF(AU168="F","F",IF(AU168&gt;=5,5,AU168))))</f>
        <v>F</v>
      </c>
      <c r="AX168" s="101" t="str">
        <f t="shared" ref="AX168:AX182" si="276">IF(AV168="","",IF(AV168="Abs.","Abs.",IF(AV168="F","F",IF(AV168&gt;=5,5,AV168))))</f>
        <v/>
      </c>
      <c r="AY168" s="31" t="str">
        <f t="shared" ref="AY168:AY182" si="277">IF(AK168="","",IF(AN168="Abs.","Abs.",IF(AN168="F","F",SUM(F168+I168+N168+S168+X168+AC168+AH168))))</f>
        <v/>
      </c>
      <c r="BB168" s="33">
        <f t="shared" si="190"/>
        <v>0</v>
      </c>
      <c r="BC168" s="33" t="str">
        <f t="shared" si="191"/>
        <v>Pass</v>
      </c>
      <c r="BD168" s="50" t="str">
        <f t="shared" ref="BD168:BD182" si="278">IFERROR(IF(D$4="বিজ্ঞান",(VLOOKUP(A168,DSc,81,FALSE)),IF(D$4="মানবিক",(VLOOKUP(A168,DHU,72,FALSE)),(VLOOKUP(A168,DBS,72,FALSE)))),"")</f>
        <v/>
      </c>
    </row>
    <row r="169" spans="1:56">
      <c r="A169" s="49">
        <f>IF(D$4="বিজ্ঞান",Science!A165,(IF(D$4="মানবিক",Humanities!A165,(IF(D$4="ব্যাবসায় শিক্ষা",B.Studies!AK165)))))</f>
        <v>0</v>
      </c>
      <c r="B169" s="50"/>
      <c r="C169" s="51" t="str">
        <f>IFERROR(IF(AN169="","",RANK(AN169,AN$8:AN$172,0)+COUNTIF(AN$8:AN169,AN169)-1),"")</f>
        <v/>
      </c>
      <c r="D169" s="52" t="str">
        <f t="shared" si="240"/>
        <v/>
      </c>
      <c r="E169" s="52" t="str">
        <f t="shared" si="241"/>
        <v/>
      </c>
      <c r="F169" s="52" t="str">
        <f t="shared" si="242"/>
        <v/>
      </c>
      <c r="G169" s="52" t="str">
        <f t="shared" si="232"/>
        <v/>
      </c>
      <c r="H169" s="49" t="str">
        <f t="shared" si="243"/>
        <v/>
      </c>
      <c r="I169" s="49" t="str">
        <f t="shared" si="244"/>
        <v/>
      </c>
      <c r="J169" s="49" t="str">
        <f t="shared" si="233"/>
        <v/>
      </c>
      <c r="K169" s="52" t="str">
        <f t="shared" si="245"/>
        <v/>
      </c>
      <c r="L169" s="52" t="str">
        <f t="shared" si="246"/>
        <v/>
      </c>
      <c r="M169" s="52" t="str">
        <f t="shared" si="247"/>
        <v/>
      </c>
      <c r="N169" s="52" t="str">
        <f t="shared" si="248"/>
        <v/>
      </c>
      <c r="O169" s="52" t="str">
        <f t="shared" si="249"/>
        <v/>
      </c>
      <c r="P169" s="49" t="str">
        <f t="shared" si="250"/>
        <v/>
      </c>
      <c r="Q169" s="49" t="str">
        <f t="shared" si="251"/>
        <v/>
      </c>
      <c r="R169" s="49" t="str">
        <f t="shared" si="252"/>
        <v/>
      </c>
      <c r="S169" s="49" t="str">
        <f t="shared" si="253"/>
        <v/>
      </c>
      <c r="T169" s="49" t="str">
        <f t="shared" si="254"/>
        <v/>
      </c>
      <c r="U169" s="52" t="str">
        <f t="shared" si="255"/>
        <v/>
      </c>
      <c r="V169" s="52" t="str">
        <f t="shared" si="256"/>
        <v/>
      </c>
      <c r="W169" s="52" t="str">
        <f t="shared" si="257"/>
        <v/>
      </c>
      <c r="X169" s="52" t="str">
        <f t="shared" si="258"/>
        <v/>
      </c>
      <c r="Y169" s="52" t="str">
        <f t="shared" si="259"/>
        <v/>
      </c>
      <c r="Z169" s="49" t="str">
        <f t="shared" si="260"/>
        <v/>
      </c>
      <c r="AA169" s="49" t="str">
        <f t="shared" si="261"/>
        <v/>
      </c>
      <c r="AB169" s="49" t="str">
        <f t="shared" si="236"/>
        <v/>
      </c>
      <c r="AC169" s="49" t="str">
        <f t="shared" si="262"/>
        <v/>
      </c>
      <c r="AD169" s="49" t="str">
        <f t="shared" si="263"/>
        <v/>
      </c>
      <c r="AE169" s="52" t="str">
        <f t="shared" si="264"/>
        <v/>
      </c>
      <c r="AF169" s="52" t="str">
        <f t="shared" si="265"/>
        <v/>
      </c>
      <c r="AG169" s="52" t="str">
        <f t="shared" si="237"/>
        <v/>
      </c>
      <c r="AH169" s="52" t="str">
        <f t="shared" si="238"/>
        <v/>
      </c>
      <c r="AI169" s="52" t="str">
        <f t="shared" si="239"/>
        <v/>
      </c>
      <c r="AJ169" s="52" t="str">
        <f t="shared" si="234"/>
        <v/>
      </c>
      <c r="AK169" s="68" t="str">
        <f t="shared" si="266"/>
        <v/>
      </c>
      <c r="AL169" s="68" t="str">
        <f t="shared" si="267"/>
        <v/>
      </c>
      <c r="AM169" s="68"/>
      <c r="AN169" s="68" t="str">
        <f t="shared" si="235"/>
        <v/>
      </c>
      <c r="AO169" s="69" t="str">
        <f t="shared" si="220"/>
        <v/>
      </c>
      <c r="AP169" s="83" t="str">
        <f t="shared" si="268"/>
        <v/>
      </c>
      <c r="AQ169" s="98" t="str">
        <f t="shared" si="269"/>
        <v/>
      </c>
      <c r="AR169" s="99" t="str">
        <f t="shared" si="270"/>
        <v/>
      </c>
      <c r="AS169" s="32" t="e">
        <f t="shared" si="271"/>
        <v>#VALUE!</v>
      </c>
      <c r="AT169" s="32" t="e">
        <f t="shared" si="272"/>
        <v>#VALUE!</v>
      </c>
      <c r="AU169" s="32" t="str">
        <f t="shared" si="273"/>
        <v>F</v>
      </c>
      <c r="AV169" s="33" t="str">
        <f t="shared" si="274"/>
        <v/>
      </c>
      <c r="AW169" s="100" t="str">
        <f t="shared" si="275"/>
        <v>F</v>
      </c>
      <c r="AX169" s="101" t="str">
        <f t="shared" si="276"/>
        <v/>
      </c>
      <c r="AY169" s="31" t="str">
        <f t="shared" si="277"/>
        <v/>
      </c>
      <c r="BB169" s="33">
        <f t="shared" si="190"/>
        <v>0</v>
      </c>
      <c r="BC169" s="33" t="str">
        <f t="shared" si="191"/>
        <v>Pass</v>
      </c>
      <c r="BD169" s="50" t="str">
        <f t="shared" si="278"/>
        <v/>
      </c>
    </row>
    <row r="170" spans="1:56">
      <c r="A170" s="49">
        <f>IF(D$4="বিজ্ঞান",Science!A166,(IF(D$4="মানবিক",Humanities!A166,(IF(D$4="ব্যাবসায় শিক্ষা",B.Studies!AK166)))))</f>
        <v>0</v>
      </c>
      <c r="B170" s="88"/>
      <c r="C170" s="51" t="str">
        <f>IFERROR(IF(AN170="","",RANK(AN170,AN$8:AN$172,0)+COUNTIF(AN$8:AN170,AN170)-1),"")</f>
        <v/>
      </c>
      <c r="D170" s="52" t="str">
        <f t="shared" si="240"/>
        <v/>
      </c>
      <c r="E170" s="52" t="str">
        <f t="shared" si="241"/>
        <v/>
      </c>
      <c r="F170" s="52" t="str">
        <f t="shared" si="242"/>
        <v/>
      </c>
      <c r="G170" s="52" t="str">
        <f t="shared" si="232"/>
        <v/>
      </c>
      <c r="H170" s="49" t="str">
        <f t="shared" si="243"/>
        <v/>
      </c>
      <c r="I170" s="49" t="str">
        <f t="shared" si="244"/>
        <v/>
      </c>
      <c r="J170" s="49" t="str">
        <f t="shared" si="233"/>
        <v/>
      </c>
      <c r="K170" s="52" t="str">
        <f t="shared" si="245"/>
        <v/>
      </c>
      <c r="L170" s="52" t="str">
        <f t="shared" si="246"/>
        <v/>
      </c>
      <c r="M170" s="52" t="str">
        <f t="shared" si="247"/>
        <v/>
      </c>
      <c r="N170" s="52" t="str">
        <f t="shared" si="248"/>
        <v/>
      </c>
      <c r="O170" s="52" t="str">
        <f t="shared" si="249"/>
        <v/>
      </c>
      <c r="P170" s="49" t="str">
        <f t="shared" si="250"/>
        <v/>
      </c>
      <c r="Q170" s="49" t="str">
        <f t="shared" si="251"/>
        <v/>
      </c>
      <c r="R170" s="49" t="str">
        <f t="shared" si="252"/>
        <v/>
      </c>
      <c r="S170" s="49" t="str">
        <f t="shared" si="253"/>
        <v/>
      </c>
      <c r="T170" s="49" t="str">
        <f t="shared" si="254"/>
        <v/>
      </c>
      <c r="U170" s="52" t="str">
        <f t="shared" si="255"/>
        <v/>
      </c>
      <c r="V170" s="52" t="str">
        <f t="shared" si="256"/>
        <v/>
      </c>
      <c r="W170" s="52" t="str">
        <f t="shared" si="257"/>
        <v/>
      </c>
      <c r="X170" s="52" t="str">
        <f t="shared" si="258"/>
        <v/>
      </c>
      <c r="Y170" s="52" t="str">
        <f t="shared" si="259"/>
        <v/>
      </c>
      <c r="Z170" s="49" t="str">
        <f t="shared" si="260"/>
        <v/>
      </c>
      <c r="AA170" s="49" t="str">
        <f t="shared" si="261"/>
        <v/>
      </c>
      <c r="AB170" s="49" t="str">
        <f t="shared" si="236"/>
        <v/>
      </c>
      <c r="AC170" s="49" t="str">
        <f t="shared" si="262"/>
        <v/>
      </c>
      <c r="AD170" s="49" t="str">
        <f t="shared" si="263"/>
        <v/>
      </c>
      <c r="AE170" s="52" t="str">
        <f t="shared" si="264"/>
        <v/>
      </c>
      <c r="AF170" s="52" t="str">
        <f t="shared" si="265"/>
        <v/>
      </c>
      <c r="AG170" s="52" t="str">
        <f t="shared" si="237"/>
        <v/>
      </c>
      <c r="AH170" s="52" t="str">
        <f t="shared" si="238"/>
        <v/>
      </c>
      <c r="AI170" s="52" t="str">
        <f t="shared" si="239"/>
        <v/>
      </c>
      <c r="AJ170" s="52" t="str">
        <f t="shared" si="234"/>
        <v/>
      </c>
      <c r="AK170" s="68" t="str">
        <f t="shared" si="266"/>
        <v/>
      </c>
      <c r="AL170" s="68" t="str">
        <f t="shared" si="267"/>
        <v/>
      </c>
      <c r="AM170" s="68"/>
      <c r="AN170" s="68" t="str">
        <f t="shared" si="235"/>
        <v/>
      </c>
      <c r="AO170" s="69" t="str">
        <f t="shared" si="220"/>
        <v/>
      </c>
      <c r="AP170" s="83" t="str">
        <f t="shared" si="268"/>
        <v/>
      </c>
      <c r="AQ170" s="98" t="str">
        <f t="shared" si="269"/>
        <v/>
      </c>
      <c r="AR170" s="99" t="str">
        <f t="shared" si="270"/>
        <v/>
      </c>
      <c r="AS170" s="32" t="e">
        <f t="shared" si="271"/>
        <v>#VALUE!</v>
      </c>
      <c r="AT170" s="32" t="e">
        <f t="shared" si="272"/>
        <v>#VALUE!</v>
      </c>
      <c r="AU170" s="32" t="str">
        <f t="shared" si="273"/>
        <v>F</v>
      </c>
      <c r="AV170" s="33" t="str">
        <f t="shared" si="274"/>
        <v/>
      </c>
      <c r="AW170" s="100" t="str">
        <f t="shared" si="275"/>
        <v>F</v>
      </c>
      <c r="AX170" s="101" t="str">
        <f t="shared" si="276"/>
        <v/>
      </c>
      <c r="AY170" s="31" t="str">
        <f t="shared" si="277"/>
        <v/>
      </c>
      <c r="BB170" s="33">
        <f t="shared" si="190"/>
        <v>0</v>
      </c>
      <c r="BC170" s="33" t="str">
        <f t="shared" si="191"/>
        <v>Pass</v>
      </c>
      <c r="BD170" s="50" t="str">
        <f t="shared" si="278"/>
        <v/>
      </c>
    </row>
    <row r="171" spans="1:56" ht="12.75" customHeight="1">
      <c r="A171" s="49">
        <f>IF(D$4="বিজ্ঞান",Science!A167,(IF(D$4="মানবিক",Humanities!A167,(IF(D$4="ব্যাবসায় শিক্ষা",B.Studies!AK167)))))</f>
        <v>0</v>
      </c>
      <c r="B171" s="50"/>
      <c r="C171" s="51" t="str">
        <f>IFERROR(IF(AN171="","",RANK(AN171,AN$8:AN$172,0)+COUNTIF(AN$8:AN171,AN171)-1),"")</f>
        <v/>
      </c>
      <c r="D171" s="52" t="str">
        <f t="shared" si="240"/>
        <v/>
      </c>
      <c r="E171" s="52" t="str">
        <f t="shared" si="241"/>
        <v/>
      </c>
      <c r="F171" s="52" t="str">
        <f t="shared" si="242"/>
        <v/>
      </c>
      <c r="G171" s="52" t="str">
        <f t="shared" si="232"/>
        <v/>
      </c>
      <c r="H171" s="49" t="str">
        <f t="shared" si="243"/>
        <v/>
      </c>
      <c r="I171" s="49" t="str">
        <f t="shared" si="244"/>
        <v/>
      </c>
      <c r="J171" s="49" t="str">
        <f t="shared" si="233"/>
        <v/>
      </c>
      <c r="K171" s="52" t="str">
        <f t="shared" si="245"/>
        <v/>
      </c>
      <c r="L171" s="52" t="str">
        <f t="shared" si="246"/>
        <v/>
      </c>
      <c r="M171" s="52" t="str">
        <f t="shared" si="247"/>
        <v/>
      </c>
      <c r="N171" s="52" t="str">
        <f t="shared" si="248"/>
        <v/>
      </c>
      <c r="O171" s="52" t="str">
        <f t="shared" si="249"/>
        <v/>
      </c>
      <c r="P171" s="49" t="str">
        <f t="shared" si="250"/>
        <v/>
      </c>
      <c r="Q171" s="49" t="str">
        <f t="shared" si="251"/>
        <v/>
      </c>
      <c r="R171" s="49" t="str">
        <f t="shared" si="252"/>
        <v/>
      </c>
      <c r="S171" s="49" t="str">
        <f t="shared" si="253"/>
        <v/>
      </c>
      <c r="T171" s="49" t="str">
        <f t="shared" si="254"/>
        <v/>
      </c>
      <c r="U171" s="52" t="str">
        <f t="shared" si="255"/>
        <v/>
      </c>
      <c r="V171" s="52" t="str">
        <f t="shared" si="256"/>
        <v/>
      </c>
      <c r="W171" s="52" t="str">
        <f t="shared" si="257"/>
        <v/>
      </c>
      <c r="X171" s="52" t="str">
        <f t="shared" si="258"/>
        <v/>
      </c>
      <c r="Y171" s="52" t="str">
        <f t="shared" si="259"/>
        <v/>
      </c>
      <c r="Z171" s="49" t="str">
        <f t="shared" si="260"/>
        <v/>
      </c>
      <c r="AA171" s="49" t="str">
        <f t="shared" si="261"/>
        <v/>
      </c>
      <c r="AB171" s="49" t="str">
        <f t="shared" si="236"/>
        <v/>
      </c>
      <c r="AC171" s="49" t="str">
        <f t="shared" si="262"/>
        <v/>
      </c>
      <c r="AD171" s="49" t="str">
        <f t="shared" si="263"/>
        <v/>
      </c>
      <c r="AE171" s="52" t="str">
        <f t="shared" si="264"/>
        <v/>
      </c>
      <c r="AF171" s="52" t="str">
        <f t="shared" si="265"/>
        <v/>
      </c>
      <c r="AG171" s="52" t="str">
        <f t="shared" si="237"/>
        <v/>
      </c>
      <c r="AH171" s="52" t="str">
        <f t="shared" si="238"/>
        <v/>
      </c>
      <c r="AI171" s="52" t="str">
        <f t="shared" si="239"/>
        <v/>
      </c>
      <c r="AJ171" s="52" t="str">
        <f t="shared" si="234"/>
        <v/>
      </c>
      <c r="AK171" s="68" t="str">
        <f t="shared" si="266"/>
        <v/>
      </c>
      <c r="AL171" s="68" t="str">
        <f t="shared" si="267"/>
        <v/>
      </c>
      <c r="AM171" s="68"/>
      <c r="AN171" s="68" t="str">
        <f t="shared" si="235"/>
        <v/>
      </c>
      <c r="AO171" s="69" t="str">
        <f t="shared" si="220"/>
        <v/>
      </c>
      <c r="AP171" s="83" t="str">
        <f t="shared" si="268"/>
        <v/>
      </c>
      <c r="AQ171" s="98" t="str">
        <f t="shared" si="269"/>
        <v/>
      </c>
      <c r="AR171" s="99" t="str">
        <f t="shared" si="270"/>
        <v/>
      </c>
      <c r="AS171" s="32" t="e">
        <f t="shared" si="271"/>
        <v>#VALUE!</v>
      </c>
      <c r="AT171" s="32" t="e">
        <f t="shared" si="272"/>
        <v>#VALUE!</v>
      </c>
      <c r="AU171" s="32" t="str">
        <f t="shared" si="273"/>
        <v>F</v>
      </c>
      <c r="AV171" s="33" t="str">
        <f t="shared" si="274"/>
        <v/>
      </c>
      <c r="AW171" s="100" t="str">
        <f t="shared" si="275"/>
        <v>F</v>
      </c>
      <c r="AX171" s="101" t="str">
        <f t="shared" si="276"/>
        <v/>
      </c>
      <c r="AY171" s="31" t="str">
        <f t="shared" si="277"/>
        <v/>
      </c>
      <c r="BB171" s="33">
        <f t="shared" si="190"/>
        <v>0</v>
      </c>
      <c r="BC171" s="33" t="str">
        <f t="shared" si="191"/>
        <v>Pass</v>
      </c>
      <c r="BD171" s="50" t="str">
        <f t="shared" si="278"/>
        <v/>
      </c>
    </row>
    <row r="172" spans="1:56" ht="15" customHeight="1">
      <c r="A172" s="49">
        <f>IF(D$4="বিজ্ঞান",Science!A168,(IF(D$4="মানবিক",Humanities!A168,(IF(D$4="ব্যাবসায় শিক্ষা",B.Studies!AK168)))))</f>
        <v>0</v>
      </c>
      <c r="B172" s="50"/>
      <c r="C172" s="51" t="str">
        <f>IFERROR(IF(AN172="","",RANK(AN172,AN$8:AN$172,0)+COUNTIF(AN$8:AN172,AN172)-1),"")</f>
        <v/>
      </c>
      <c r="D172" s="52" t="str">
        <f t="shared" si="240"/>
        <v/>
      </c>
      <c r="E172" s="52" t="str">
        <f t="shared" si="241"/>
        <v/>
      </c>
      <c r="F172" s="52" t="str">
        <f t="shared" si="242"/>
        <v/>
      </c>
      <c r="G172" s="52" t="str">
        <f t="shared" si="232"/>
        <v/>
      </c>
      <c r="H172" s="49" t="str">
        <f t="shared" si="243"/>
        <v/>
      </c>
      <c r="I172" s="49" t="str">
        <f t="shared" si="244"/>
        <v/>
      </c>
      <c r="J172" s="49" t="str">
        <f t="shared" si="233"/>
        <v/>
      </c>
      <c r="K172" s="52" t="str">
        <f t="shared" si="245"/>
        <v/>
      </c>
      <c r="L172" s="52" t="str">
        <f t="shared" si="246"/>
        <v/>
      </c>
      <c r="M172" s="52" t="str">
        <f t="shared" si="247"/>
        <v/>
      </c>
      <c r="N172" s="52" t="str">
        <f t="shared" si="248"/>
        <v/>
      </c>
      <c r="O172" s="52" t="str">
        <f t="shared" si="249"/>
        <v/>
      </c>
      <c r="P172" s="49" t="str">
        <f t="shared" si="250"/>
        <v/>
      </c>
      <c r="Q172" s="49" t="str">
        <f t="shared" si="251"/>
        <v/>
      </c>
      <c r="R172" s="49" t="str">
        <f t="shared" si="252"/>
        <v/>
      </c>
      <c r="S172" s="49" t="str">
        <f t="shared" si="253"/>
        <v/>
      </c>
      <c r="T172" s="49" t="str">
        <f t="shared" si="254"/>
        <v/>
      </c>
      <c r="U172" s="52" t="str">
        <f t="shared" si="255"/>
        <v/>
      </c>
      <c r="V172" s="52" t="str">
        <f t="shared" si="256"/>
        <v/>
      </c>
      <c r="W172" s="52" t="str">
        <f t="shared" si="257"/>
        <v/>
      </c>
      <c r="X172" s="52" t="str">
        <f t="shared" si="258"/>
        <v/>
      </c>
      <c r="Y172" s="52" t="str">
        <f t="shared" si="259"/>
        <v/>
      </c>
      <c r="Z172" s="49" t="str">
        <f t="shared" si="260"/>
        <v/>
      </c>
      <c r="AA172" s="49" t="str">
        <f t="shared" si="261"/>
        <v/>
      </c>
      <c r="AB172" s="49" t="str">
        <f t="shared" si="236"/>
        <v/>
      </c>
      <c r="AC172" s="49" t="str">
        <f t="shared" si="262"/>
        <v/>
      </c>
      <c r="AD172" s="49" t="str">
        <f t="shared" si="263"/>
        <v/>
      </c>
      <c r="AE172" s="52" t="str">
        <f t="shared" si="264"/>
        <v/>
      </c>
      <c r="AF172" s="52" t="str">
        <f t="shared" si="265"/>
        <v/>
      </c>
      <c r="AG172" s="52" t="str">
        <f t="shared" si="237"/>
        <v/>
      </c>
      <c r="AH172" s="52" t="str">
        <f t="shared" si="238"/>
        <v/>
      </c>
      <c r="AI172" s="52" t="str">
        <f t="shared" si="239"/>
        <v/>
      </c>
      <c r="AJ172" s="52" t="str">
        <f t="shared" si="234"/>
        <v/>
      </c>
      <c r="AK172" s="68" t="str">
        <f t="shared" si="266"/>
        <v/>
      </c>
      <c r="AL172" s="68" t="str">
        <f t="shared" si="267"/>
        <v/>
      </c>
      <c r="AM172" s="68"/>
      <c r="AN172" s="68" t="str">
        <f t="shared" si="235"/>
        <v/>
      </c>
      <c r="AO172" s="69" t="str">
        <f t="shared" si="220"/>
        <v/>
      </c>
      <c r="AP172" s="83" t="str">
        <f t="shared" si="268"/>
        <v/>
      </c>
      <c r="AQ172" s="98" t="str">
        <f t="shared" si="269"/>
        <v/>
      </c>
      <c r="AR172" s="99" t="str">
        <f t="shared" si="270"/>
        <v/>
      </c>
      <c r="AS172" s="32" t="e">
        <f t="shared" si="271"/>
        <v>#VALUE!</v>
      </c>
      <c r="AT172" s="32" t="e">
        <f t="shared" si="272"/>
        <v>#VALUE!</v>
      </c>
      <c r="AU172" s="32" t="str">
        <f t="shared" si="273"/>
        <v>F</v>
      </c>
      <c r="AV172" s="33" t="str">
        <f t="shared" si="274"/>
        <v/>
      </c>
      <c r="AW172" s="100" t="str">
        <f t="shared" si="275"/>
        <v>F</v>
      </c>
      <c r="AX172" s="101" t="str">
        <f t="shared" si="276"/>
        <v/>
      </c>
      <c r="AY172" s="31" t="str">
        <f t="shared" si="277"/>
        <v/>
      </c>
      <c r="BB172" s="33">
        <f t="shared" si="190"/>
        <v>0</v>
      </c>
      <c r="BC172" s="33" t="str">
        <f t="shared" si="191"/>
        <v>Pass</v>
      </c>
      <c r="BD172" s="50" t="str">
        <f t="shared" si="278"/>
        <v/>
      </c>
    </row>
    <row r="173" spans="1:56" ht="15" customHeight="1">
      <c r="A173" s="49">
        <f>IF(D$4="বিজ্ঞান",Science!A169,(IF(D$4="মানবিক",Humanities!A169,(IF(D$4="ব্যাবসায় শিক্ষা",B.Studies!AK169)))))</f>
        <v>0</v>
      </c>
      <c r="B173" s="50"/>
      <c r="C173" s="51" t="str">
        <f>IFERROR(IF(AN173="","",RANK(AN173,AN$8:AN$172,0)+COUNTIF(AN$8:AN173,AN173)-1),"")</f>
        <v/>
      </c>
      <c r="D173" s="52" t="str">
        <f t="shared" si="240"/>
        <v/>
      </c>
      <c r="E173" s="52" t="str">
        <f t="shared" si="241"/>
        <v/>
      </c>
      <c r="F173" s="52" t="str">
        <f t="shared" si="242"/>
        <v/>
      </c>
      <c r="G173" s="52" t="str">
        <f t="shared" si="232"/>
        <v/>
      </c>
      <c r="H173" s="49" t="str">
        <f t="shared" si="243"/>
        <v/>
      </c>
      <c r="I173" s="49" t="str">
        <f t="shared" si="244"/>
        <v/>
      </c>
      <c r="J173" s="49" t="str">
        <f t="shared" si="233"/>
        <v/>
      </c>
      <c r="K173" s="52" t="str">
        <f t="shared" si="245"/>
        <v/>
      </c>
      <c r="L173" s="52" t="str">
        <f t="shared" si="246"/>
        <v/>
      </c>
      <c r="M173" s="52" t="str">
        <f t="shared" si="247"/>
        <v/>
      </c>
      <c r="N173" s="52" t="str">
        <f t="shared" si="248"/>
        <v/>
      </c>
      <c r="O173" s="52" t="str">
        <f t="shared" si="249"/>
        <v/>
      </c>
      <c r="P173" s="49" t="str">
        <f t="shared" si="250"/>
        <v/>
      </c>
      <c r="Q173" s="49" t="str">
        <f t="shared" si="251"/>
        <v/>
      </c>
      <c r="R173" s="49" t="str">
        <f t="shared" si="252"/>
        <v/>
      </c>
      <c r="S173" s="49" t="str">
        <f t="shared" si="253"/>
        <v/>
      </c>
      <c r="T173" s="49" t="str">
        <f t="shared" si="254"/>
        <v/>
      </c>
      <c r="U173" s="52" t="str">
        <f t="shared" si="255"/>
        <v/>
      </c>
      <c r="V173" s="52" t="str">
        <f t="shared" si="256"/>
        <v/>
      </c>
      <c r="W173" s="52" t="str">
        <f t="shared" si="257"/>
        <v/>
      </c>
      <c r="X173" s="52" t="str">
        <f t="shared" si="258"/>
        <v/>
      </c>
      <c r="Y173" s="52" t="str">
        <f t="shared" si="259"/>
        <v/>
      </c>
      <c r="Z173" s="49" t="str">
        <f t="shared" si="260"/>
        <v/>
      </c>
      <c r="AA173" s="49" t="str">
        <f t="shared" si="261"/>
        <v/>
      </c>
      <c r="AB173" s="49" t="str">
        <f t="shared" si="236"/>
        <v/>
      </c>
      <c r="AC173" s="49" t="str">
        <f t="shared" si="262"/>
        <v/>
      </c>
      <c r="AD173" s="49" t="str">
        <f t="shared" si="263"/>
        <v/>
      </c>
      <c r="AE173" s="52" t="str">
        <f t="shared" si="264"/>
        <v/>
      </c>
      <c r="AF173" s="52" t="str">
        <f t="shared" si="265"/>
        <v/>
      </c>
      <c r="AG173" s="52" t="str">
        <f t="shared" si="237"/>
        <v/>
      </c>
      <c r="AH173" s="52" t="str">
        <f t="shared" si="238"/>
        <v/>
      </c>
      <c r="AI173" s="52" t="str">
        <f t="shared" si="239"/>
        <v/>
      </c>
      <c r="AJ173" s="52" t="str">
        <f t="shared" si="234"/>
        <v/>
      </c>
      <c r="AK173" s="68" t="str">
        <f t="shared" si="266"/>
        <v/>
      </c>
      <c r="AL173" s="68" t="str">
        <f t="shared" si="267"/>
        <v/>
      </c>
      <c r="AM173" s="68"/>
      <c r="AN173" s="68" t="str">
        <f t="shared" si="235"/>
        <v/>
      </c>
      <c r="AO173" s="69" t="str">
        <f t="shared" si="220"/>
        <v/>
      </c>
      <c r="AP173" s="83" t="str">
        <f t="shared" si="268"/>
        <v/>
      </c>
      <c r="AQ173" s="98" t="str">
        <f t="shared" si="269"/>
        <v/>
      </c>
      <c r="AR173" s="99" t="str">
        <f t="shared" si="270"/>
        <v/>
      </c>
      <c r="AS173" s="32" t="e">
        <f t="shared" si="271"/>
        <v>#VALUE!</v>
      </c>
      <c r="AT173" s="32" t="e">
        <f t="shared" si="272"/>
        <v>#VALUE!</v>
      </c>
      <c r="AU173" s="32" t="str">
        <f t="shared" si="273"/>
        <v>F</v>
      </c>
      <c r="AV173" s="33" t="str">
        <f t="shared" si="274"/>
        <v/>
      </c>
      <c r="AW173" s="100" t="str">
        <f t="shared" si="275"/>
        <v>F</v>
      </c>
      <c r="AX173" s="101" t="str">
        <f t="shared" si="276"/>
        <v/>
      </c>
      <c r="AY173" s="31" t="str">
        <f t="shared" si="277"/>
        <v/>
      </c>
      <c r="BB173" s="33">
        <f t="shared" si="190"/>
        <v>0</v>
      </c>
      <c r="BC173" s="33" t="str">
        <f t="shared" si="191"/>
        <v>Pass</v>
      </c>
      <c r="BD173" s="50" t="str">
        <f t="shared" si="278"/>
        <v/>
      </c>
    </row>
    <row r="174" spans="1:56" ht="15" customHeight="1">
      <c r="A174" s="49">
        <f>IF(D$4="বিজ্ঞান",Science!A170,(IF(D$4="মানবিক",Humanities!A170,(IF(D$4="ব্যাবসায় শিক্ষা",B.Studies!AK170)))))</f>
        <v>0</v>
      </c>
      <c r="B174" s="50"/>
      <c r="C174" s="51" t="str">
        <f>IFERROR(IF(AN174="","",RANK(AN174,AN$8:AN$172,0)+COUNTIF(AN$8:AN174,AN174)-1),"")</f>
        <v/>
      </c>
      <c r="D174" s="52" t="str">
        <f t="shared" si="240"/>
        <v/>
      </c>
      <c r="E174" s="52" t="str">
        <f t="shared" si="241"/>
        <v/>
      </c>
      <c r="F174" s="52" t="str">
        <f t="shared" si="242"/>
        <v/>
      </c>
      <c r="G174" s="52" t="str">
        <f t="shared" si="232"/>
        <v/>
      </c>
      <c r="H174" s="49" t="str">
        <f t="shared" si="243"/>
        <v/>
      </c>
      <c r="I174" s="49" t="str">
        <f t="shared" si="244"/>
        <v/>
      </c>
      <c r="J174" s="49" t="str">
        <f t="shared" si="233"/>
        <v/>
      </c>
      <c r="K174" s="52" t="str">
        <f t="shared" si="245"/>
        <v/>
      </c>
      <c r="L174" s="52" t="str">
        <f t="shared" si="246"/>
        <v/>
      </c>
      <c r="M174" s="52" t="str">
        <f t="shared" si="247"/>
        <v/>
      </c>
      <c r="N174" s="52" t="str">
        <f t="shared" si="248"/>
        <v/>
      </c>
      <c r="O174" s="52" t="str">
        <f t="shared" si="249"/>
        <v/>
      </c>
      <c r="P174" s="49" t="str">
        <f t="shared" si="250"/>
        <v/>
      </c>
      <c r="Q174" s="49" t="str">
        <f t="shared" si="251"/>
        <v/>
      </c>
      <c r="R174" s="49" t="str">
        <f t="shared" si="252"/>
        <v/>
      </c>
      <c r="S174" s="49" t="str">
        <f t="shared" si="253"/>
        <v/>
      </c>
      <c r="T174" s="49" t="str">
        <f t="shared" si="254"/>
        <v/>
      </c>
      <c r="U174" s="52" t="str">
        <f t="shared" si="255"/>
        <v/>
      </c>
      <c r="V174" s="52" t="str">
        <f t="shared" si="256"/>
        <v/>
      </c>
      <c r="W174" s="52" t="str">
        <f t="shared" si="257"/>
        <v/>
      </c>
      <c r="X174" s="52" t="str">
        <f t="shared" si="258"/>
        <v/>
      </c>
      <c r="Y174" s="52" t="str">
        <f t="shared" si="259"/>
        <v/>
      </c>
      <c r="Z174" s="49" t="str">
        <f t="shared" si="260"/>
        <v/>
      </c>
      <c r="AA174" s="49" t="str">
        <f t="shared" si="261"/>
        <v/>
      </c>
      <c r="AB174" s="49" t="str">
        <f t="shared" si="236"/>
        <v/>
      </c>
      <c r="AC174" s="49" t="str">
        <f t="shared" si="262"/>
        <v/>
      </c>
      <c r="AD174" s="49" t="str">
        <f t="shared" si="263"/>
        <v/>
      </c>
      <c r="AE174" s="52" t="str">
        <f t="shared" si="264"/>
        <v/>
      </c>
      <c r="AF174" s="52" t="str">
        <f t="shared" si="265"/>
        <v/>
      </c>
      <c r="AG174" s="52" t="str">
        <f t="shared" si="237"/>
        <v/>
      </c>
      <c r="AH174" s="52" t="str">
        <f t="shared" si="238"/>
        <v/>
      </c>
      <c r="AI174" s="52" t="str">
        <f t="shared" si="239"/>
        <v/>
      </c>
      <c r="AJ174" s="52" t="str">
        <f t="shared" si="234"/>
        <v/>
      </c>
      <c r="AK174" s="68" t="str">
        <f t="shared" si="266"/>
        <v/>
      </c>
      <c r="AL174" s="68" t="str">
        <f t="shared" si="267"/>
        <v/>
      </c>
      <c r="AM174" s="68"/>
      <c r="AN174" s="68" t="str">
        <f t="shared" si="235"/>
        <v/>
      </c>
      <c r="AO174" s="69" t="str">
        <f t="shared" si="220"/>
        <v/>
      </c>
      <c r="AP174" s="83" t="str">
        <f t="shared" si="268"/>
        <v/>
      </c>
      <c r="AQ174" s="98" t="str">
        <f t="shared" si="269"/>
        <v/>
      </c>
      <c r="AR174" s="99" t="str">
        <f t="shared" si="270"/>
        <v/>
      </c>
      <c r="AS174" s="32" t="e">
        <f t="shared" si="271"/>
        <v>#VALUE!</v>
      </c>
      <c r="AT174" s="32" t="e">
        <f t="shared" si="272"/>
        <v>#VALUE!</v>
      </c>
      <c r="AU174" s="32" t="str">
        <f t="shared" si="273"/>
        <v>F</v>
      </c>
      <c r="AV174" s="33" t="str">
        <f t="shared" si="274"/>
        <v/>
      </c>
      <c r="AW174" s="100" t="str">
        <f t="shared" si="275"/>
        <v>F</v>
      </c>
      <c r="AX174" s="101" t="str">
        <f t="shared" si="276"/>
        <v/>
      </c>
      <c r="AY174" s="31" t="str">
        <f t="shared" si="277"/>
        <v/>
      </c>
      <c r="BB174" s="33">
        <f t="shared" si="190"/>
        <v>0</v>
      </c>
      <c r="BC174" s="33" t="str">
        <f t="shared" si="191"/>
        <v>Pass</v>
      </c>
      <c r="BD174" s="50" t="str">
        <f t="shared" si="278"/>
        <v/>
      </c>
    </row>
    <row r="175" spans="1:56" ht="15" customHeight="1">
      <c r="A175" s="49">
        <f>IF(D$4="বিজ্ঞান",Science!A171,(IF(D$4="মানবিক",Humanities!A171,(IF(D$4="ব্যাবসায় শিক্ষা",B.Studies!AK171)))))</f>
        <v>0</v>
      </c>
      <c r="B175" s="50"/>
      <c r="C175" s="51" t="str">
        <f>IFERROR(IF(AN175="","",RANK(AN175,AN$8:AN$172,0)+COUNTIF(AN$8:AN175,AN175)-1),"")</f>
        <v/>
      </c>
      <c r="D175" s="52" t="str">
        <f t="shared" si="240"/>
        <v/>
      </c>
      <c r="E175" s="52" t="str">
        <f t="shared" si="241"/>
        <v/>
      </c>
      <c r="F175" s="52" t="str">
        <f t="shared" si="242"/>
        <v/>
      </c>
      <c r="G175" s="52" t="str">
        <f t="shared" si="232"/>
        <v/>
      </c>
      <c r="H175" s="49" t="str">
        <f t="shared" si="243"/>
        <v/>
      </c>
      <c r="I175" s="49" t="str">
        <f t="shared" si="244"/>
        <v/>
      </c>
      <c r="J175" s="49" t="str">
        <f t="shared" si="233"/>
        <v/>
      </c>
      <c r="K175" s="52" t="str">
        <f t="shared" si="245"/>
        <v/>
      </c>
      <c r="L175" s="52" t="str">
        <f t="shared" si="246"/>
        <v/>
      </c>
      <c r="M175" s="52" t="str">
        <f t="shared" si="247"/>
        <v/>
      </c>
      <c r="N175" s="52" t="str">
        <f t="shared" si="248"/>
        <v/>
      </c>
      <c r="O175" s="52" t="str">
        <f t="shared" si="249"/>
        <v/>
      </c>
      <c r="P175" s="49" t="str">
        <f t="shared" si="250"/>
        <v/>
      </c>
      <c r="Q175" s="49" t="str">
        <f t="shared" si="251"/>
        <v/>
      </c>
      <c r="R175" s="49" t="str">
        <f t="shared" si="252"/>
        <v/>
      </c>
      <c r="S175" s="49" t="str">
        <f t="shared" si="253"/>
        <v/>
      </c>
      <c r="T175" s="49" t="str">
        <f t="shared" si="254"/>
        <v/>
      </c>
      <c r="U175" s="52" t="str">
        <f t="shared" si="255"/>
        <v/>
      </c>
      <c r="V175" s="52" t="str">
        <f t="shared" si="256"/>
        <v/>
      </c>
      <c r="W175" s="52" t="str">
        <f t="shared" si="257"/>
        <v/>
      </c>
      <c r="X175" s="52" t="str">
        <f t="shared" si="258"/>
        <v/>
      </c>
      <c r="Y175" s="52" t="str">
        <f t="shared" si="259"/>
        <v/>
      </c>
      <c r="Z175" s="49" t="str">
        <f t="shared" si="260"/>
        <v/>
      </c>
      <c r="AA175" s="49" t="str">
        <f t="shared" si="261"/>
        <v/>
      </c>
      <c r="AB175" s="49" t="str">
        <f t="shared" si="236"/>
        <v/>
      </c>
      <c r="AC175" s="49" t="str">
        <f t="shared" si="262"/>
        <v/>
      </c>
      <c r="AD175" s="49" t="str">
        <f t="shared" si="263"/>
        <v/>
      </c>
      <c r="AE175" s="52" t="str">
        <f t="shared" si="264"/>
        <v/>
      </c>
      <c r="AF175" s="52" t="str">
        <f t="shared" si="265"/>
        <v/>
      </c>
      <c r="AG175" s="52" t="str">
        <f t="shared" si="237"/>
        <v/>
      </c>
      <c r="AH175" s="52" t="str">
        <f t="shared" si="238"/>
        <v/>
      </c>
      <c r="AI175" s="52" t="str">
        <f t="shared" si="239"/>
        <v/>
      </c>
      <c r="AJ175" s="52" t="str">
        <f t="shared" si="234"/>
        <v/>
      </c>
      <c r="AK175" s="68" t="str">
        <f t="shared" si="266"/>
        <v/>
      </c>
      <c r="AL175" s="68" t="str">
        <f t="shared" si="267"/>
        <v/>
      </c>
      <c r="AM175" s="68"/>
      <c r="AN175" s="68" t="str">
        <f t="shared" si="235"/>
        <v/>
      </c>
      <c r="AO175" s="69" t="str">
        <f t="shared" si="220"/>
        <v/>
      </c>
      <c r="AP175" s="83" t="str">
        <f t="shared" si="268"/>
        <v/>
      </c>
      <c r="AQ175" s="98" t="str">
        <f t="shared" si="269"/>
        <v/>
      </c>
      <c r="AR175" s="99" t="str">
        <f t="shared" si="270"/>
        <v/>
      </c>
      <c r="AS175" s="32" t="e">
        <f t="shared" si="271"/>
        <v>#VALUE!</v>
      </c>
      <c r="AT175" s="32" t="e">
        <f t="shared" si="272"/>
        <v>#VALUE!</v>
      </c>
      <c r="AU175" s="32" t="str">
        <f t="shared" si="273"/>
        <v>F</v>
      </c>
      <c r="AV175" s="33" t="str">
        <f t="shared" si="274"/>
        <v/>
      </c>
      <c r="AW175" s="100" t="str">
        <f t="shared" si="275"/>
        <v>F</v>
      </c>
      <c r="AX175" s="101" t="str">
        <f t="shared" si="276"/>
        <v/>
      </c>
      <c r="AY175" s="31" t="str">
        <f t="shared" si="277"/>
        <v/>
      </c>
      <c r="BB175" s="33">
        <f t="shared" si="190"/>
        <v>0</v>
      </c>
      <c r="BC175" s="33" t="str">
        <f t="shared" si="191"/>
        <v>Pass</v>
      </c>
      <c r="BD175" s="50" t="str">
        <f t="shared" si="278"/>
        <v/>
      </c>
    </row>
    <row r="176" spans="1:56" ht="15" customHeight="1">
      <c r="A176" s="49">
        <f>IF(D$4="বিজ্ঞান",Science!A172,(IF(D$4="মানবিক",Humanities!A172,(IF(D$4="ব্যাবসায় শিক্ষা",B.Studies!AK172)))))</f>
        <v>0</v>
      </c>
      <c r="B176" s="50"/>
      <c r="C176" s="51" t="str">
        <f>IFERROR(IF(AN176="","",RANK(AN176,AN$8:AN$172,0)+COUNTIF(AN$8:AN176,AN176)-1),"")</f>
        <v/>
      </c>
      <c r="D176" s="52" t="str">
        <f t="shared" si="240"/>
        <v/>
      </c>
      <c r="E176" s="52" t="str">
        <f t="shared" si="241"/>
        <v/>
      </c>
      <c r="F176" s="52" t="str">
        <f t="shared" si="242"/>
        <v/>
      </c>
      <c r="G176" s="52" t="str">
        <f t="shared" si="232"/>
        <v/>
      </c>
      <c r="H176" s="49" t="str">
        <f t="shared" si="243"/>
        <v/>
      </c>
      <c r="I176" s="49" t="str">
        <f t="shared" si="244"/>
        <v/>
      </c>
      <c r="J176" s="49" t="str">
        <f t="shared" si="233"/>
        <v/>
      </c>
      <c r="K176" s="52" t="str">
        <f t="shared" si="245"/>
        <v/>
      </c>
      <c r="L176" s="52" t="str">
        <f t="shared" si="246"/>
        <v/>
      </c>
      <c r="M176" s="52" t="str">
        <f t="shared" si="247"/>
        <v/>
      </c>
      <c r="N176" s="52" t="str">
        <f t="shared" si="248"/>
        <v/>
      </c>
      <c r="O176" s="52" t="str">
        <f t="shared" si="249"/>
        <v/>
      </c>
      <c r="P176" s="49" t="str">
        <f t="shared" si="250"/>
        <v/>
      </c>
      <c r="Q176" s="49" t="str">
        <f t="shared" si="251"/>
        <v/>
      </c>
      <c r="R176" s="49" t="str">
        <f t="shared" si="252"/>
        <v/>
      </c>
      <c r="S176" s="49" t="str">
        <f t="shared" si="253"/>
        <v/>
      </c>
      <c r="T176" s="49" t="str">
        <f t="shared" si="254"/>
        <v/>
      </c>
      <c r="U176" s="52" t="str">
        <f t="shared" si="255"/>
        <v/>
      </c>
      <c r="V176" s="52" t="str">
        <f t="shared" si="256"/>
        <v/>
      </c>
      <c r="W176" s="52" t="str">
        <f t="shared" si="257"/>
        <v/>
      </c>
      <c r="X176" s="52" t="str">
        <f t="shared" si="258"/>
        <v/>
      </c>
      <c r="Y176" s="52" t="str">
        <f t="shared" si="259"/>
        <v/>
      </c>
      <c r="Z176" s="49" t="str">
        <f t="shared" si="260"/>
        <v/>
      </c>
      <c r="AA176" s="49" t="str">
        <f t="shared" si="261"/>
        <v/>
      </c>
      <c r="AB176" s="49" t="str">
        <f t="shared" si="236"/>
        <v/>
      </c>
      <c r="AC176" s="49" t="str">
        <f t="shared" si="262"/>
        <v/>
      </c>
      <c r="AD176" s="49" t="str">
        <f t="shared" si="263"/>
        <v/>
      </c>
      <c r="AE176" s="52" t="str">
        <f t="shared" si="264"/>
        <v/>
      </c>
      <c r="AF176" s="52" t="str">
        <f t="shared" si="265"/>
        <v/>
      </c>
      <c r="AG176" s="52" t="str">
        <f t="shared" si="237"/>
        <v/>
      </c>
      <c r="AH176" s="52" t="str">
        <f t="shared" si="238"/>
        <v/>
      </c>
      <c r="AI176" s="52" t="str">
        <f t="shared" si="239"/>
        <v/>
      </c>
      <c r="AJ176" s="52" t="str">
        <f t="shared" si="234"/>
        <v/>
      </c>
      <c r="AK176" s="68" t="str">
        <f t="shared" si="266"/>
        <v/>
      </c>
      <c r="AL176" s="68" t="str">
        <f t="shared" si="267"/>
        <v/>
      </c>
      <c r="AM176" s="68"/>
      <c r="AN176" s="68" t="str">
        <f t="shared" si="235"/>
        <v/>
      </c>
      <c r="AO176" s="69" t="str">
        <f t="shared" si="220"/>
        <v/>
      </c>
      <c r="AP176" s="83" t="str">
        <f t="shared" si="268"/>
        <v/>
      </c>
      <c r="AQ176" s="98" t="str">
        <f t="shared" si="269"/>
        <v/>
      </c>
      <c r="AR176" s="99" t="str">
        <f t="shared" si="270"/>
        <v/>
      </c>
      <c r="AS176" s="32" t="e">
        <f t="shared" si="271"/>
        <v>#VALUE!</v>
      </c>
      <c r="AT176" s="32" t="e">
        <f t="shared" si="272"/>
        <v>#VALUE!</v>
      </c>
      <c r="AU176" s="32" t="str">
        <f t="shared" si="273"/>
        <v>F</v>
      </c>
      <c r="AV176" s="33" t="str">
        <f t="shared" si="274"/>
        <v/>
      </c>
      <c r="AW176" s="100" t="str">
        <f t="shared" si="275"/>
        <v>F</v>
      </c>
      <c r="AX176" s="101" t="str">
        <f t="shared" si="276"/>
        <v/>
      </c>
      <c r="AY176" s="31" t="str">
        <f t="shared" si="277"/>
        <v/>
      </c>
      <c r="BB176" s="33">
        <f t="shared" si="190"/>
        <v>0</v>
      </c>
      <c r="BC176" s="33" t="str">
        <f t="shared" si="191"/>
        <v>Pass</v>
      </c>
      <c r="BD176" s="50" t="str">
        <f t="shared" si="278"/>
        <v/>
      </c>
    </row>
    <row r="177" spans="1:56">
      <c r="A177" s="49">
        <f>IF(D$4="বিজ্ঞান",Science!A173,(IF(D$4="মানবিক",Humanities!A173,(IF(D$4="ব্যাবসায় শিক্ষা",B.Studies!AK173)))))</f>
        <v>0</v>
      </c>
      <c r="B177" s="50"/>
      <c r="C177" s="51" t="str">
        <f>IFERROR(IF(AN177="","",RANK(AN177,AN$8:AN$172,0)+COUNTIF(AN$8:AN177,AN177)-1),"")</f>
        <v/>
      </c>
      <c r="D177" s="52" t="str">
        <f t="shared" si="240"/>
        <v/>
      </c>
      <c r="E177" s="52" t="str">
        <f t="shared" si="241"/>
        <v/>
      </c>
      <c r="F177" s="52" t="str">
        <f t="shared" si="242"/>
        <v/>
      </c>
      <c r="G177" s="52" t="str">
        <f t="shared" si="232"/>
        <v/>
      </c>
      <c r="H177" s="49" t="str">
        <f t="shared" si="243"/>
        <v/>
      </c>
      <c r="I177" s="49" t="str">
        <f t="shared" si="244"/>
        <v/>
      </c>
      <c r="J177" s="49" t="str">
        <f t="shared" si="233"/>
        <v/>
      </c>
      <c r="K177" s="52" t="str">
        <f t="shared" si="245"/>
        <v/>
      </c>
      <c r="L177" s="52" t="str">
        <f t="shared" si="246"/>
        <v/>
      </c>
      <c r="M177" s="52" t="str">
        <f t="shared" si="247"/>
        <v/>
      </c>
      <c r="N177" s="52" t="str">
        <f t="shared" si="248"/>
        <v/>
      </c>
      <c r="O177" s="52" t="str">
        <f t="shared" si="249"/>
        <v/>
      </c>
      <c r="P177" s="49" t="str">
        <f t="shared" si="250"/>
        <v/>
      </c>
      <c r="Q177" s="49" t="str">
        <f t="shared" si="251"/>
        <v/>
      </c>
      <c r="R177" s="49" t="str">
        <f t="shared" si="252"/>
        <v/>
      </c>
      <c r="S177" s="49" t="str">
        <f t="shared" si="253"/>
        <v/>
      </c>
      <c r="T177" s="49" t="str">
        <f t="shared" si="254"/>
        <v/>
      </c>
      <c r="U177" s="52" t="str">
        <f t="shared" si="255"/>
        <v/>
      </c>
      <c r="V177" s="52" t="str">
        <f t="shared" si="256"/>
        <v/>
      </c>
      <c r="W177" s="52" t="str">
        <f t="shared" si="257"/>
        <v/>
      </c>
      <c r="X177" s="52" t="str">
        <f t="shared" si="258"/>
        <v/>
      </c>
      <c r="Y177" s="52" t="str">
        <f t="shared" si="259"/>
        <v/>
      </c>
      <c r="Z177" s="49" t="str">
        <f t="shared" si="260"/>
        <v/>
      </c>
      <c r="AA177" s="49" t="str">
        <f t="shared" si="261"/>
        <v/>
      </c>
      <c r="AB177" s="49" t="str">
        <f t="shared" ref="AB177:AB182" si="279">IFERROR(IF(D$4="বিজ্ঞান",(VLOOKUP(A177,DSc,58,FALSE)),IF(D$4="মানবিক",(VLOOKUP(A177,DHU,0,FALSE)),(VLOOKUP(A177,DBS,0,FALSE)))),"")</f>
        <v/>
      </c>
      <c r="AC177" s="49" t="str">
        <f t="shared" si="262"/>
        <v/>
      </c>
      <c r="AD177" s="49" t="str">
        <f t="shared" si="263"/>
        <v/>
      </c>
      <c r="AE177" s="52" t="str">
        <f t="shared" si="264"/>
        <v/>
      </c>
      <c r="AF177" s="52" t="str">
        <f t="shared" si="265"/>
        <v/>
      </c>
      <c r="AG177" s="52" t="str">
        <f t="shared" ref="AG177:AG182" si="280">IFERROR(IF(D$4="বিজ্ঞান",(VLOOKUP(A177,DSc,69,FALSE)),IF(D$4="মানবিক",(VLOOKUP(A177,DHU,61,FALSE)),(VLOOKUP(A177,DBS,61,FALSE)))),"")</f>
        <v/>
      </c>
      <c r="AH177" s="52" t="str">
        <f t="shared" ref="AH177:AH182" si="281">IFERROR(IF(D$4="বিজ্ঞান",(VLOOKUP(A177,DSc,70,FALSE)),IF(D$4="মানবিক",(VLOOKUP(A177,DHU,62,FALSE)),(VLOOKUP(A177,DBS,62,FALSE)))),"")</f>
        <v/>
      </c>
      <c r="AI177" s="52" t="str">
        <f t="shared" ref="AI177:AI182" si="282">IFERROR(IF(D$4="বিজ্ঞান",(VLOOKUP(A177,DSc,72,FALSE)),IF(D$4="মানবিক",(VLOOKUP(A177,DHU,64,FALSE)),(VLOOKUP(A177,DBS,64,FALSE)))),"")</f>
        <v/>
      </c>
      <c r="AJ177" s="52" t="str">
        <f t="shared" si="234"/>
        <v/>
      </c>
      <c r="AK177" s="68" t="str">
        <f t="shared" si="266"/>
        <v/>
      </c>
      <c r="AL177" s="68" t="str">
        <f t="shared" si="267"/>
        <v/>
      </c>
      <c r="AM177" s="68"/>
      <c r="AN177" s="68" t="str">
        <f t="shared" si="235"/>
        <v/>
      </c>
      <c r="AO177" s="69" t="str">
        <f t="shared" si="220"/>
        <v/>
      </c>
      <c r="AP177" s="83" t="str">
        <f t="shared" si="268"/>
        <v/>
      </c>
      <c r="AQ177" s="98" t="str">
        <f t="shared" si="269"/>
        <v/>
      </c>
      <c r="AR177" s="99" t="str">
        <f t="shared" si="270"/>
        <v/>
      </c>
      <c r="AS177" s="32" t="e">
        <f t="shared" si="271"/>
        <v>#VALUE!</v>
      </c>
      <c r="AT177" s="32" t="e">
        <f t="shared" si="272"/>
        <v>#VALUE!</v>
      </c>
      <c r="AU177" s="32" t="str">
        <f t="shared" si="273"/>
        <v>F</v>
      </c>
      <c r="AV177" s="33" t="str">
        <f t="shared" si="274"/>
        <v/>
      </c>
      <c r="AW177" s="100" t="str">
        <f t="shared" si="275"/>
        <v>F</v>
      </c>
      <c r="AX177" s="101" t="str">
        <f t="shared" si="276"/>
        <v/>
      </c>
      <c r="AY177" s="31" t="str">
        <f t="shared" si="277"/>
        <v/>
      </c>
      <c r="BB177" s="33">
        <f t="shared" si="190"/>
        <v>0</v>
      </c>
      <c r="BC177" s="33" t="str">
        <f t="shared" si="191"/>
        <v>Pass</v>
      </c>
      <c r="BD177" s="50" t="str">
        <f t="shared" si="278"/>
        <v/>
      </c>
    </row>
    <row r="178" spans="1:56">
      <c r="A178" s="49">
        <f>IF(D$4="বিজ্ঞান",Science!A174,(IF(D$4="মানবিক",Humanities!A174,(IF(D$4="ব্যাবসায় শিক্ষা",B.Studies!AK174)))))</f>
        <v>0</v>
      </c>
      <c r="B178" s="50"/>
      <c r="C178" s="143" t="str">
        <f>IFERROR(IF(AN178="","",RANK(AN178,AN$8:AN$172,0)+COUNTIF(AN$8:AN178,AN178)-1),"")</f>
        <v/>
      </c>
      <c r="D178" s="52" t="str">
        <f t="shared" si="240"/>
        <v/>
      </c>
      <c r="E178" s="52" t="str">
        <f t="shared" si="241"/>
        <v/>
      </c>
      <c r="F178" s="52" t="str">
        <f t="shared" si="242"/>
        <v/>
      </c>
      <c r="G178" s="52" t="str">
        <f t="shared" si="232"/>
        <v/>
      </c>
      <c r="H178" s="49" t="str">
        <f t="shared" si="243"/>
        <v/>
      </c>
      <c r="I178" s="49" t="str">
        <f t="shared" si="244"/>
        <v/>
      </c>
      <c r="J178" s="49" t="str">
        <f t="shared" si="233"/>
        <v/>
      </c>
      <c r="K178" s="52" t="str">
        <f t="shared" si="245"/>
        <v/>
      </c>
      <c r="L178" s="52" t="str">
        <f t="shared" si="246"/>
        <v/>
      </c>
      <c r="M178" s="52" t="str">
        <f t="shared" si="247"/>
        <v/>
      </c>
      <c r="N178" s="52" t="str">
        <f t="shared" si="248"/>
        <v/>
      </c>
      <c r="O178" s="52" t="str">
        <f t="shared" si="249"/>
        <v/>
      </c>
      <c r="P178" s="49" t="str">
        <f t="shared" si="250"/>
        <v/>
      </c>
      <c r="Q178" s="49" t="str">
        <f t="shared" si="251"/>
        <v/>
      </c>
      <c r="R178" s="49" t="str">
        <f t="shared" si="252"/>
        <v/>
      </c>
      <c r="S178" s="49" t="str">
        <f t="shared" si="253"/>
        <v/>
      </c>
      <c r="T178" s="49" t="str">
        <f t="shared" si="254"/>
        <v/>
      </c>
      <c r="U178" s="52" t="str">
        <f t="shared" si="255"/>
        <v/>
      </c>
      <c r="V178" s="52" t="str">
        <f t="shared" si="256"/>
        <v/>
      </c>
      <c r="W178" s="52" t="str">
        <f t="shared" si="257"/>
        <v/>
      </c>
      <c r="X178" s="52" t="str">
        <f t="shared" si="258"/>
        <v/>
      </c>
      <c r="Y178" s="52" t="str">
        <f t="shared" si="259"/>
        <v/>
      </c>
      <c r="Z178" s="49" t="str">
        <f t="shared" si="260"/>
        <v/>
      </c>
      <c r="AA178" s="49" t="str">
        <f t="shared" si="261"/>
        <v/>
      </c>
      <c r="AB178" s="49" t="str">
        <f t="shared" si="279"/>
        <v/>
      </c>
      <c r="AC178" s="49" t="str">
        <f t="shared" si="262"/>
        <v/>
      </c>
      <c r="AD178" s="49" t="str">
        <f t="shared" si="263"/>
        <v/>
      </c>
      <c r="AE178" s="52" t="str">
        <f t="shared" si="264"/>
        <v/>
      </c>
      <c r="AF178" s="52" t="str">
        <f t="shared" si="265"/>
        <v/>
      </c>
      <c r="AG178" s="52" t="str">
        <f t="shared" si="280"/>
        <v/>
      </c>
      <c r="AH178" s="52" t="str">
        <f t="shared" si="281"/>
        <v/>
      </c>
      <c r="AI178" s="52" t="str">
        <f t="shared" si="282"/>
        <v/>
      </c>
      <c r="AJ178" s="52" t="str">
        <f t="shared" si="234"/>
        <v/>
      </c>
      <c r="AK178" s="68" t="str">
        <f t="shared" si="266"/>
        <v/>
      </c>
      <c r="AL178" s="68" t="str">
        <f t="shared" si="267"/>
        <v/>
      </c>
      <c r="AM178" s="68"/>
      <c r="AN178" s="203" t="str">
        <f t="shared" si="235"/>
        <v/>
      </c>
      <c r="AO178" s="69" t="str">
        <f t="shared" si="220"/>
        <v/>
      </c>
      <c r="AP178" s="83" t="str">
        <f t="shared" si="268"/>
        <v/>
      </c>
      <c r="AQ178" s="98" t="str">
        <f t="shared" si="269"/>
        <v/>
      </c>
      <c r="AR178" s="99" t="str">
        <f t="shared" si="270"/>
        <v/>
      </c>
      <c r="AS178" s="32" t="e">
        <f t="shared" si="271"/>
        <v>#VALUE!</v>
      </c>
      <c r="AT178" s="32" t="e">
        <f t="shared" si="272"/>
        <v>#VALUE!</v>
      </c>
      <c r="AU178" s="32" t="str">
        <f t="shared" si="273"/>
        <v>F</v>
      </c>
      <c r="AV178" s="33" t="str">
        <f t="shared" si="274"/>
        <v/>
      </c>
      <c r="AW178" s="100" t="str">
        <f t="shared" si="275"/>
        <v>F</v>
      </c>
      <c r="AX178" s="101" t="str">
        <f t="shared" si="276"/>
        <v/>
      </c>
      <c r="AY178" s="31" t="str">
        <f t="shared" si="277"/>
        <v/>
      </c>
      <c r="BB178" s="33">
        <f t="shared" si="190"/>
        <v>0</v>
      </c>
      <c r="BC178" s="33" t="str">
        <f t="shared" si="191"/>
        <v>Pass</v>
      </c>
      <c r="BD178" s="50" t="str">
        <f t="shared" si="278"/>
        <v/>
      </c>
    </row>
    <row r="179" spans="1:56">
      <c r="A179" s="49">
        <f>IF(D$4="বিজ্ঞান",Science!A175,(IF(D$4="মানবিক",Humanities!A175,(IF(D$4="ব্যাবসায় শিক্ষা",B.Studies!AK175)))))</f>
        <v>0</v>
      </c>
      <c r="B179" s="50"/>
      <c r="C179" s="51" t="str">
        <f>IFERROR(IF(AN179="","",RANK(AN179,AN$8:AN$172,0)+COUNTIF(AN$8:AN179,AN179)-1),"")</f>
        <v/>
      </c>
      <c r="D179" s="52" t="str">
        <f t="shared" si="240"/>
        <v/>
      </c>
      <c r="E179" s="52" t="str">
        <f t="shared" si="241"/>
        <v/>
      </c>
      <c r="F179" s="52" t="str">
        <f t="shared" si="242"/>
        <v/>
      </c>
      <c r="G179" s="52" t="str">
        <f t="shared" si="232"/>
        <v/>
      </c>
      <c r="H179" s="49" t="str">
        <f t="shared" si="243"/>
        <v/>
      </c>
      <c r="I179" s="49" t="str">
        <f t="shared" si="244"/>
        <v/>
      </c>
      <c r="J179" s="49" t="str">
        <f t="shared" si="233"/>
        <v/>
      </c>
      <c r="K179" s="52" t="str">
        <f t="shared" si="245"/>
        <v/>
      </c>
      <c r="L179" s="52" t="str">
        <f t="shared" si="246"/>
        <v/>
      </c>
      <c r="M179" s="52" t="str">
        <f t="shared" si="247"/>
        <v/>
      </c>
      <c r="N179" s="52" t="str">
        <f t="shared" si="248"/>
        <v/>
      </c>
      <c r="O179" s="52" t="str">
        <f t="shared" si="249"/>
        <v/>
      </c>
      <c r="P179" s="49" t="str">
        <f t="shared" si="250"/>
        <v/>
      </c>
      <c r="Q179" s="49" t="str">
        <f t="shared" si="251"/>
        <v/>
      </c>
      <c r="R179" s="49" t="str">
        <f t="shared" si="252"/>
        <v/>
      </c>
      <c r="S179" s="49" t="str">
        <f t="shared" si="253"/>
        <v/>
      </c>
      <c r="T179" s="49" t="str">
        <f t="shared" si="254"/>
        <v/>
      </c>
      <c r="U179" s="52" t="str">
        <f t="shared" si="255"/>
        <v/>
      </c>
      <c r="V179" s="52" t="str">
        <f t="shared" si="256"/>
        <v/>
      </c>
      <c r="W179" s="52" t="str">
        <f t="shared" si="257"/>
        <v/>
      </c>
      <c r="X179" s="52" t="str">
        <f t="shared" si="258"/>
        <v/>
      </c>
      <c r="Y179" s="52" t="str">
        <f t="shared" si="259"/>
        <v/>
      </c>
      <c r="Z179" s="49" t="str">
        <f t="shared" si="260"/>
        <v/>
      </c>
      <c r="AA179" s="49" t="str">
        <f t="shared" si="261"/>
        <v/>
      </c>
      <c r="AB179" s="49" t="str">
        <f t="shared" si="279"/>
        <v/>
      </c>
      <c r="AC179" s="49" t="str">
        <f t="shared" si="262"/>
        <v/>
      </c>
      <c r="AD179" s="49" t="str">
        <f t="shared" si="263"/>
        <v/>
      </c>
      <c r="AE179" s="52" t="str">
        <f t="shared" si="264"/>
        <v/>
      </c>
      <c r="AF179" s="52" t="str">
        <f t="shared" si="265"/>
        <v/>
      </c>
      <c r="AG179" s="52" t="str">
        <f t="shared" si="280"/>
        <v/>
      </c>
      <c r="AH179" s="52" t="str">
        <f t="shared" si="281"/>
        <v/>
      </c>
      <c r="AI179" s="52" t="str">
        <f t="shared" si="282"/>
        <v/>
      </c>
      <c r="AJ179" s="52" t="str">
        <f t="shared" si="234"/>
        <v/>
      </c>
      <c r="AK179" s="68" t="str">
        <f t="shared" si="266"/>
        <v/>
      </c>
      <c r="AL179" s="68" t="str">
        <f t="shared" si="267"/>
        <v/>
      </c>
      <c r="AM179" s="68"/>
      <c r="AN179" s="68" t="str">
        <f t="shared" si="235"/>
        <v/>
      </c>
      <c r="AO179" s="69" t="str">
        <f t="shared" si="220"/>
        <v/>
      </c>
      <c r="AP179" s="83" t="str">
        <f t="shared" si="268"/>
        <v/>
      </c>
      <c r="AQ179" s="98" t="str">
        <f t="shared" si="269"/>
        <v/>
      </c>
      <c r="AR179" s="99" t="str">
        <f t="shared" si="270"/>
        <v/>
      </c>
      <c r="AS179" s="32" t="e">
        <f t="shared" si="271"/>
        <v>#VALUE!</v>
      </c>
      <c r="AT179" s="32" t="e">
        <f t="shared" si="272"/>
        <v>#VALUE!</v>
      </c>
      <c r="AU179" s="32" t="str">
        <f t="shared" si="273"/>
        <v>F</v>
      </c>
      <c r="AV179" s="33" t="str">
        <f t="shared" si="274"/>
        <v/>
      </c>
      <c r="AW179" s="100" t="str">
        <f t="shared" si="275"/>
        <v>F</v>
      </c>
      <c r="AX179" s="101" t="str">
        <f t="shared" si="276"/>
        <v/>
      </c>
      <c r="AY179" s="31" t="str">
        <f t="shared" si="277"/>
        <v/>
      </c>
      <c r="BB179" s="33">
        <f t="shared" si="190"/>
        <v>0</v>
      </c>
      <c r="BC179" s="33" t="str">
        <f t="shared" si="191"/>
        <v>Pass</v>
      </c>
      <c r="BD179" s="50" t="str">
        <f t="shared" si="278"/>
        <v/>
      </c>
    </row>
    <row r="180" spans="1:56">
      <c r="A180" s="49">
        <f>IF(D$4="বিজ্ঞান",Science!A176,(IF(D$4="মানবিক",Humanities!A176,(IF(D$4="ব্যাবসায় শিক্ষা",B.Studies!AK176)))))</f>
        <v>0</v>
      </c>
      <c r="B180" s="50"/>
      <c r="C180" s="51" t="str">
        <f>IFERROR(IF(AN180="","",RANK(AN180,AN$8:AN$172,0)+COUNTIF(AN$8:AN180,AN180)-1),"")</f>
        <v/>
      </c>
      <c r="D180" s="52" t="str">
        <f t="shared" si="240"/>
        <v/>
      </c>
      <c r="E180" s="52" t="str">
        <f t="shared" si="241"/>
        <v/>
      </c>
      <c r="F180" s="52" t="str">
        <f t="shared" si="242"/>
        <v/>
      </c>
      <c r="G180" s="52" t="str">
        <f t="shared" si="232"/>
        <v/>
      </c>
      <c r="H180" s="49" t="str">
        <f t="shared" si="243"/>
        <v/>
      </c>
      <c r="I180" s="49" t="str">
        <f t="shared" si="244"/>
        <v/>
      </c>
      <c r="J180" s="49" t="str">
        <f t="shared" si="233"/>
        <v/>
      </c>
      <c r="K180" s="52" t="str">
        <f t="shared" si="245"/>
        <v/>
      </c>
      <c r="L180" s="52" t="str">
        <f t="shared" si="246"/>
        <v/>
      </c>
      <c r="M180" s="52" t="str">
        <f t="shared" si="247"/>
        <v/>
      </c>
      <c r="N180" s="52" t="str">
        <f t="shared" si="248"/>
        <v/>
      </c>
      <c r="O180" s="52" t="str">
        <f t="shared" si="249"/>
        <v/>
      </c>
      <c r="P180" s="49" t="str">
        <f t="shared" si="250"/>
        <v/>
      </c>
      <c r="Q180" s="49" t="str">
        <f t="shared" si="251"/>
        <v/>
      </c>
      <c r="R180" s="49" t="str">
        <f t="shared" si="252"/>
        <v/>
      </c>
      <c r="S180" s="49" t="str">
        <f t="shared" si="253"/>
        <v/>
      </c>
      <c r="T180" s="49" t="str">
        <f t="shared" si="254"/>
        <v/>
      </c>
      <c r="U180" s="52" t="str">
        <f t="shared" si="255"/>
        <v/>
      </c>
      <c r="V180" s="52" t="str">
        <f t="shared" si="256"/>
        <v/>
      </c>
      <c r="W180" s="52" t="str">
        <f t="shared" si="257"/>
        <v/>
      </c>
      <c r="X180" s="52" t="str">
        <f t="shared" si="258"/>
        <v/>
      </c>
      <c r="Y180" s="52" t="str">
        <f t="shared" si="259"/>
        <v/>
      </c>
      <c r="Z180" s="49" t="str">
        <f t="shared" si="260"/>
        <v/>
      </c>
      <c r="AA180" s="49" t="str">
        <f t="shared" si="261"/>
        <v/>
      </c>
      <c r="AB180" s="49" t="str">
        <f t="shared" si="279"/>
        <v/>
      </c>
      <c r="AC180" s="49" t="str">
        <f t="shared" si="262"/>
        <v/>
      </c>
      <c r="AD180" s="49" t="str">
        <f t="shared" si="263"/>
        <v/>
      </c>
      <c r="AE180" s="52" t="str">
        <f t="shared" si="264"/>
        <v/>
      </c>
      <c r="AF180" s="52" t="str">
        <f t="shared" si="265"/>
        <v/>
      </c>
      <c r="AG180" s="52" t="str">
        <f t="shared" si="280"/>
        <v/>
      </c>
      <c r="AH180" s="52" t="str">
        <f t="shared" si="281"/>
        <v/>
      </c>
      <c r="AI180" s="52" t="str">
        <f t="shared" si="282"/>
        <v/>
      </c>
      <c r="AJ180" s="52" t="str">
        <f t="shared" si="234"/>
        <v/>
      </c>
      <c r="AK180" s="68" t="str">
        <f t="shared" si="266"/>
        <v/>
      </c>
      <c r="AL180" s="68" t="str">
        <f t="shared" si="267"/>
        <v/>
      </c>
      <c r="AM180" s="68"/>
      <c r="AN180" s="68" t="str">
        <f t="shared" si="235"/>
        <v/>
      </c>
      <c r="AO180" s="69" t="str">
        <f t="shared" si="220"/>
        <v/>
      </c>
      <c r="AP180" s="83" t="str">
        <f t="shared" si="268"/>
        <v/>
      </c>
      <c r="AQ180" s="98" t="str">
        <f t="shared" si="269"/>
        <v/>
      </c>
      <c r="AR180" s="99" t="str">
        <f t="shared" si="270"/>
        <v/>
      </c>
      <c r="AS180" s="32" t="e">
        <f t="shared" si="271"/>
        <v>#VALUE!</v>
      </c>
      <c r="AT180" s="32" t="e">
        <f t="shared" si="272"/>
        <v>#VALUE!</v>
      </c>
      <c r="AU180" s="32" t="str">
        <f t="shared" si="273"/>
        <v>F</v>
      </c>
      <c r="AV180" s="33" t="str">
        <f t="shared" si="274"/>
        <v/>
      </c>
      <c r="AW180" s="100" t="str">
        <f t="shared" si="275"/>
        <v>F</v>
      </c>
      <c r="AX180" s="101" t="str">
        <f t="shared" si="276"/>
        <v/>
      </c>
      <c r="AY180" s="31" t="str">
        <f t="shared" si="277"/>
        <v/>
      </c>
      <c r="BB180" s="33">
        <f t="shared" si="190"/>
        <v>0</v>
      </c>
      <c r="BC180" s="33" t="str">
        <f t="shared" si="191"/>
        <v>Pass</v>
      </c>
      <c r="BD180" s="50" t="str">
        <f t="shared" si="278"/>
        <v/>
      </c>
    </row>
    <row r="181" spans="1:56">
      <c r="A181" s="49">
        <f>IF(D$4="বিজ্ঞান",Science!A177,(IF(D$4="মানবিক",Humanities!A177,(IF(D$4="ব্যাবসায় শিক্ষা",B.Studies!AK177)))))</f>
        <v>0</v>
      </c>
      <c r="B181" s="50"/>
      <c r="C181" s="51" t="str">
        <f>IFERROR(IF(AN181="","",RANK(AN181,AN$8:AN$172,0)+COUNTIF(AN$8:AN181,AN181)-1),"")</f>
        <v/>
      </c>
      <c r="D181" s="52" t="str">
        <f t="shared" si="240"/>
        <v/>
      </c>
      <c r="E181" s="52" t="str">
        <f t="shared" si="241"/>
        <v/>
      </c>
      <c r="F181" s="52" t="str">
        <f t="shared" si="242"/>
        <v/>
      </c>
      <c r="G181" s="52" t="str">
        <f t="shared" si="232"/>
        <v/>
      </c>
      <c r="H181" s="49" t="str">
        <f t="shared" si="243"/>
        <v/>
      </c>
      <c r="I181" s="49" t="str">
        <f t="shared" si="244"/>
        <v/>
      </c>
      <c r="J181" s="49" t="str">
        <f t="shared" si="233"/>
        <v/>
      </c>
      <c r="K181" s="52" t="str">
        <f t="shared" si="245"/>
        <v/>
      </c>
      <c r="L181" s="52" t="str">
        <f t="shared" si="246"/>
        <v/>
      </c>
      <c r="M181" s="52" t="str">
        <f t="shared" si="247"/>
        <v/>
      </c>
      <c r="N181" s="52" t="str">
        <f t="shared" si="248"/>
        <v/>
      </c>
      <c r="O181" s="52" t="str">
        <f t="shared" si="249"/>
        <v/>
      </c>
      <c r="P181" s="49" t="str">
        <f t="shared" si="250"/>
        <v/>
      </c>
      <c r="Q181" s="49" t="str">
        <f t="shared" si="251"/>
        <v/>
      </c>
      <c r="R181" s="49" t="str">
        <f t="shared" si="252"/>
        <v/>
      </c>
      <c r="S181" s="49" t="str">
        <f t="shared" si="253"/>
        <v/>
      </c>
      <c r="T181" s="49" t="str">
        <f t="shared" si="254"/>
        <v/>
      </c>
      <c r="U181" s="52" t="str">
        <f t="shared" si="255"/>
        <v/>
      </c>
      <c r="V181" s="52" t="str">
        <f t="shared" si="256"/>
        <v/>
      </c>
      <c r="W181" s="52" t="str">
        <f t="shared" si="257"/>
        <v/>
      </c>
      <c r="X181" s="52" t="str">
        <f t="shared" si="258"/>
        <v/>
      </c>
      <c r="Y181" s="52" t="str">
        <f t="shared" si="259"/>
        <v/>
      </c>
      <c r="Z181" s="49" t="str">
        <f t="shared" si="260"/>
        <v/>
      </c>
      <c r="AA181" s="49" t="str">
        <f t="shared" si="261"/>
        <v/>
      </c>
      <c r="AB181" s="49" t="str">
        <f t="shared" si="279"/>
        <v/>
      </c>
      <c r="AC181" s="49" t="str">
        <f t="shared" si="262"/>
        <v/>
      </c>
      <c r="AD181" s="49" t="str">
        <f t="shared" si="263"/>
        <v/>
      </c>
      <c r="AE181" s="52" t="str">
        <f t="shared" si="264"/>
        <v/>
      </c>
      <c r="AF181" s="52" t="str">
        <f t="shared" si="265"/>
        <v/>
      </c>
      <c r="AG181" s="52" t="str">
        <f t="shared" si="280"/>
        <v/>
      </c>
      <c r="AH181" s="52" t="str">
        <f t="shared" si="281"/>
        <v/>
      </c>
      <c r="AI181" s="52" t="str">
        <f t="shared" si="282"/>
        <v/>
      </c>
      <c r="AJ181" s="52" t="str">
        <f t="shared" si="234"/>
        <v/>
      </c>
      <c r="AK181" s="68" t="str">
        <f t="shared" si="266"/>
        <v/>
      </c>
      <c r="AL181" s="68" t="str">
        <f t="shared" si="267"/>
        <v/>
      </c>
      <c r="AM181" s="68"/>
      <c r="AN181" s="68" t="str">
        <f t="shared" si="235"/>
        <v/>
      </c>
      <c r="AO181" s="69" t="str">
        <f t="shared" si="220"/>
        <v/>
      </c>
      <c r="AP181" s="83" t="str">
        <f t="shared" si="268"/>
        <v/>
      </c>
      <c r="AQ181" s="98" t="str">
        <f t="shared" si="269"/>
        <v/>
      </c>
      <c r="AR181" s="99" t="str">
        <f t="shared" si="270"/>
        <v/>
      </c>
      <c r="AS181" s="32" t="e">
        <f t="shared" si="271"/>
        <v>#VALUE!</v>
      </c>
      <c r="AT181" s="32" t="e">
        <f t="shared" si="272"/>
        <v>#VALUE!</v>
      </c>
      <c r="AU181" s="32" t="str">
        <f t="shared" si="273"/>
        <v>F</v>
      </c>
      <c r="AV181" s="33" t="str">
        <f t="shared" si="274"/>
        <v/>
      </c>
      <c r="AW181" s="100" t="str">
        <f t="shared" si="275"/>
        <v>F</v>
      </c>
      <c r="AX181" s="101" t="str">
        <f t="shared" si="276"/>
        <v/>
      </c>
      <c r="AY181" s="31" t="str">
        <f t="shared" si="277"/>
        <v/>
      </c>
      <c r="BB181" s="33">
        <f t="shared" si="190"/>
        <v>0</v>
      </c>
      <c r="BC181" s="33" t="str">
        <f t="shared" si="191"/>
        <v>Pass</v>
      </c>
      <c r="BD181" s="50" t="str">
        <f t="shared" si="278"/>
        <v/>
      </c>
    </row>
    <row r="182" spans="1:56">
      <c r="A182" s="49">
        <f>IF(D$4="বিজ্ঞান",Science!A178,(IF(D$4="মানবিক",Humanities!A178,(IF(D$4="ব্যাবসায় শিক্ষা",B.Studies!AK178)))))</f>
        <v>0</v>
      </c>
      <c r="B182" s="50"/>
      <c r="C182" s="51" t="str">
        <f>IFERROR(IF(AN182="","",RANK(AN182,AN$8:AN$172,0)+COUNTIF(AN$8:AN182,AN182)-1),"")</f>
        <v/>
      </c>
      <c r="D182" s="52" t="str">
        <f t="shared" si="240"/>
        <v/>
      </c>
      <c r="E182" s="52" t="str">
        <f t="shared" si="241"/>
        <v/>
      </c>
      <c r="F182" s="52" t="str">
        <f t="shared" si="242"/>
        <v/>
      </c>
      <c r="G182" s="52" t="str">
        <f t="shared" si="232"/>
        <v/>
      </c>
      <c r="H182" s="49" t="str">
        <f t="shared" si="243"/>
        <v/>
      </c>
      <c r="I182" s="49" t="str">
        <f t="shared" si="244"/>
        <v/>
      </c>
      <c r="J182" s="49" t="str">
        <f t="shared" si="233"/>
        <v/>
      </c>
      <c r="K182" s="52" t="str">
        <f t="shared" si="245"/>
        <v/>
      </c>
      <c r="L182" s="52" t="str">
        <f t="shared" si="246"/>
        <v/>
      </c>
      <c r="M182" s="52" t="str">
        <f t="shared" si="247"/>
        <v/>
      </c>
      <c r="N182" s="52" t="str">
        <f t="shared" si="248"/>
        <v/>
      </c>
      <c r="O182" s="52" t="str">
        <f t="shared" si="249"/>
        <v/>
      </c>
      <c r="P182" s="49" t="str">
        <f t="shared" si="250"/>
        <v/>
      </c>
      <c r="Q182" s="49" t="str">
        <f t="shared" si="251"/>
        <v/>
      </c>
      <c r="R182" s="49" t="str">
        <f t="shared" si="252"/>
        <v/>
      </c>
      <c r="S182" s="49" t="str">
        <f t="shared" si="253"/>
        <v/>
      </c>
      <c r="T182" s="49" t="str">
        <f t="shared" si="254"/>
        <v/>
      </c>
      <c r="U182" s="52" t="str">
        <f t="shared" si="255"/>
        <v/>
      </c>
      <c r="V182" s="52" t="str">
        <f t="shared" si="256"/>
        <v/>
      </c>
      <c r="W182" s="52" t="str">
        <f t="shared" si="257"/>
        <v/>
      </c>
      <c r="X182" s="52" t="str">
        <f t="shared" si="258"/>
        <v/>
      </c>
      <c r="Y182" s="52" t="str">
        <f t="shared" si="259"/>
        <v/>
      </c>
      <c r="Z182" s="49" t="str">
        <f t="shared" si="260"/>
        <v/>
      </c>
      <c r="AA182" s="49" t="str">
        <f t="shared" si="261"/>
        <v/>
      </c>
      <c r="AB182" s="49" t="str">
        <f t="shared" si="279"/>
        <v/>
      </c>
      <c r="AC182" s="49" t="str">
        <f t="shared" si="262"/>
        <v/>
      </c>
      <c r="AD182" s="49" t="str">
        <f t="shared" si="263"/>
        <v/>
      </c>
      <c r="AE182" s="52" t="str">
        <f t="shared" si="264"/>
        <v/>
      </c>
      <c r="AF182" s="52" t="str">
        <f t="shared" si="265"/>
        <v/>
      </c>
      <c r="AG182" s="52" t="str">
        <f t="shared" si="280"/>
        <v/>
      </c>
      <c r="AH182" s="52" t="str">
        <f t="shared" si="281"/>
        <v/>
      </c>
      <c r="AI182" s="52" t="str">
        <f t="shared" si="282"/>
        <v/>
      </c>
      <c r="AJ182" s="52" t="str">
        <f t="shared" si="234"/>
        <v/>
      </c>
      <c r="AK182" s="68" t="str">
        <f t="shared" si="266"/>
        <v/>
      </c>
      <c r="AL182" s="68" t="str">
        <f t="shared" si="267"/>
        <v/>
      </c>
      <c r="AM182" s="68"/>
      <c r="AN182" s="68" t="str">
        <f t="shared" si="235"/>
        <v/>
      </c>
      <c r="AO182" s="69" t="str">
        <f t="shared" si="220"/>
        <v/>
      </c>
      <c r="AP182" s="83" t="str">
        <f t="shared" si="268"/>
        <v/>
      </c>
      <c r="AQ182" s="98" t="str">
        <f t="shared" si="269"/>
        <v/>
      </c>
      <c r="AR182" s="99" t="str">
        <f t="shared" si="270"/>
        <v/>
      </c>
      <c r="AS182" s="32" t="e">
        <f t="shared" si="271"/>
        <v>#VALUE!</v>
      </c>
      <c r="AT182" s="32" t="e">
        <f t="shared" si="272"/>
        <v>#VALUE!</v>
      </c>
      <c r="AU182" s="32" t="str">
        <f t="shared" si="273"/>
        <v>F</v>
      </c>
      <c r="AV182" s="33" t="str">
        <f t="shared" si="274"/>
        <v/>
      </c>
      <c r="AW182" s="100" t="str">
        <f t="shared" si="275"/>
        <v>F</v>
      </c>
      <c r="AX182" s="101" t="str">
        <f t="shared" si="276"/>
        <v/>
      </c>
      <c r="AY182" s="31" t="str">
        <f t="shared" si="277"/>
        <v/>
      </c>
      <c r="BB182" s="33">
        <f t="shared" si="190"/>
        <v>0</v>
      </c>
      <c r="BC182" s="33" t="str">
        <f t="shared" si="191"/>
        <v>Pass</v>
      </c>
      <c r="BD182" s="50" t="str">
        <f t="shared" si="278"/>
        <v/>
      </c>
    </row>
    <row r="183" spans="1:56">
      <c r="A183" s="49">
        <f>IF(D$4="বিজ্ঞান",Science!A179,(IF(D$4="মানবিক",Humanities!A179,(IF(D$4="ব্যাবসায় শিক্ষা",B.Studies!AK179)))))</f>
        <v>0</v>
      </c>
      <c r="B183" s="50"/>
      <c r="C183" s="51" t="str">
        <f>IFERROR(IF(AN183="","",RANK(AN183,AN$8:AN$172,0)+COUNTIF(AN$8:AN183,AN183)-1),"")</f>
        <v/>
      </c>
      <c r="D183" s="52" t="str">
        <f t="shared" ref="D183:D206" si="283">IFERROR(IF(D$4="বিজ্ঞান",(VLOOKUP(A183,DSc,6,FALSE)),IF(D$4="মানবিক",(VLOOKUP(A183,DHU,6,FALSE)),IF(D$4="ব্যাবসায় শিক্ষা",(VLOOKUP(A183,DBS,6,FALSE))))),"")</f>
        <v/>
      </c>
      <c r="E183" s="52" t="str">
        <f t="shared" ref="E183:E206" si="284">IFERROR(IF(D$4="বিজ্ঞান",(VLOOKUP(A183,DSc,7,FALSE)),IF(D$4="মানবিক",(VLOOKUP(A183,DHU,7,FALSE)),(VLOOKUP(A183,DBS,7,FALSE)))),"")</f>
        <v/>
      </c>
      <c r="F183" s="52" t="str">
        <f t="shared" ref="F183:F206" si="285">IFERROR(IF(D$4="বিজ্ঞান",(VLOOKUP(A183,DSc,8,FALSE)),IF(D$4="মানবিক",(VLOOKUP(A183,DHU,8,FALSE)),(VLOOKUP(A183,DBS,8,FALSE)))),"")</f>
        <v/>
      </c>
      <c r="G183" s="52" t="str">
        <f t="shared" ref="G183:G206" si="286">IFERROR(IF(D$4="বিজ্ঞান",(VLOOKUP(A183,DSc,10,FALSE)),IF(D$4="মানবিক",(VLOOKUP(A183,DHU,10,FALSE)),(VLOOKUP(A183,DBS,10,FALSE)))),"")</f>
        <v/>
      </c>
      <c r="H183" s="49" t="str">
        <f t="shared" ref="H183:H206" si="287">IFERROR(IF(D$4="বিজ্ঞান",(VLOOKUP(A183,DSc,14,FALSE)),IF(D$4="মানবিক",(VLOOKUP(A183,DHU,14,FALSE)),(VLOOKUP(A183,DBS,14,FALSE)))),"")</f>
        <v/>
      </c>
      <c r="I183" s="49" t="str">
        <f t="shared" ref="I183:I206" si="288">IFERROR(IF(D$4="বিজ্ঞান",(VLOOKUP(A183,DSc,15,FALSE)),IF(D$4="মানবিক",(VLOOKUP(A183,DHU,15,FALSE)),(VLOOKUP(A183,DBS,15,FALSE)))),"")</f>
        <v/>
      </c>
      <c r="J183" s="49" t="str">
        <f t="shared" ref="J183:J206" si="289">IFERROR(IF(D$4="বিজ্ঞান",(VLOOKUP(A183,DSc,17,FALSE)),IF(D$4="মানবিক",(VLOOKUP(A183,DHU,17,FALSE)),(VLOOKUP(A183,DBS,17,FALSE)))),"")</f>
        <v/>
      </c>
      <c r="K183" s="52" t="str">
        <f t="shared" ref="K183:K206" si="290">IFERROR(IF(D$4="বিজ্ঞান",(VLOOKUP(A183,DSc,23,FALSE)),IF(D$4="মানবিক",(VLOOKUP(A183,DHU,22,FALSE)),(VLOOKUP(A183,DBS,22,FALSE)))),"")</f>
        <v/>
      </c>
      <c r="L183" s="52" t="str">
        <f t="shared" ref="L183:L206" si="291">IFERROR(IF(D$4="বিজ্ঞান",(VLOOKUP(A183,DSc,24,FALSE)),IF(D$4="মানবিক",(VLOOKUP(A183,DHU,23,FALSE)),(VLOOKUP(A183,DBS,23,FALSE)))),"")</f>
        <v/>
      </c>
      <c r="M183" s="52" t="str">
        <f t="shared" ref="M183:M206" si="292">IFERROR(IF(D$4="বিজ্ঞান",(VLOOKUP(A183,DSc,25,FALSE)),IF(D$4="মানবিক",(VLOOKUP(A183,DHU,0,FALSE)),(VLOOKUP(A183,DBS,0,FALSE)))),"")</f>
        <v/>
      </c>
      <c r="N183" s="52" t="str">
        <f t="shared" ref="N183:N206" si="293">IFERROR(IF(D$4="বিজ্ঞান",(VLOOKUP(A183,DSc,26,FALSE)),IF(D$4="মানবিক",(VLOOKUP(A183,DHU,24,FALSE)),(VLOOKUP(A183,DBS,24,FALSE)))),"")</f>
        <v/>
      </c>
      <c r="O183" s="52" t="str">
        <f t="shared" ref="O183:O206" si="294">IFERROR(IF(D$4="বিজ্ঞান",(VLOOKUP(A183,DSc,28,FALSE)),IF(D$4="মানবিক",(VLOOKUP(A183,DHU,26,FALSE)),(VLOOKUP(A183,DBS,26,FALSE)))),"")</f>
        <v/>
      </c>
      <c r="P183" s="49" t="str">
        <f t="shared" ref="P183:P206" si="295">IFERROR(IF(D$4="বিজ্ঞান",(VLOOKUP(A183,DSc,34,FALSE)),IF(D$4="মানবিক",(VLOOKUP(A183,DHU,31,FALSE)),(VLOOKUP(A183,DBS,31,FALSE)))),"")</f>
        <v/>
      </c>
      <c r="Q183" s="49" t="str">
        <f t="shared" ref="Q183:Q206" si="296">IFERROR(IF(D$4="বিজ্ঞান",(VLOOKUP(A183,DSc,35,FALSE)),IF(D$4="মানবিক",(VLOOKUP(A183,DHU,32,FALSE)),(VLOOKUP(A183,DBS,32,FALSE)))),"")</f>
        <v/>
      </c>
      <c r="R183" s="49" t="str">
        <f t="shared" ref="R183:R206" si="297">IFERROR(IF(D$4="বিজ্ঞান",(VLOOKUP(A183,DSc,36,FALSE)),IF(D$4="মানবিক",(VLOOKUP(A183,DHU,0,FALSE)),(VLOOKUP(A183,DBS,0,FALSE)))),"")</f>
        <v/>
      </c>
      <c r="S183" s="49" t="str">
        <f t="shared" ref="S183:S206" si="298">IFERROR(IF(D$4="বিজ্ঞান",(VLOOKUP(A183,DSc,37,FALSE)),IF(D$4="মানবিক",(VLOOKUP(A183,DHU,33,FALSE)),(VLOOKUP(A183,DBS,33,FALSE)))),"")</f>
        <v/>
      </c>
      <c r="T183" s="49" t="str">
        <f t="shared" ref="T183:T206" si="299">IFERROR(IF(D$4="বিজ্ঞান",(VLOOKUP(A183,DSc,39,FALSE)),IF(D$4="মানবিক",(VLOOKUP(A183,DHU,35,FALSE)),(VLOOKUP(A183,DBS,35,FALSE)))),"")</f>
        <v/>
      </c>
      <c r="U183" s="52" t="str">
        <f t="shared" ref="U183:U206" si="300">IFERROR(IF(D$4="বিজ্ঞান",(VLOOKUP(A183,DSc,45,FALSE)),IF(D$4="মানবিক",(VLOOKUP(A183,DHU,40,FALSE)),(VLOOKUP(A183,DBS,40,FALSE)))),"")</f>
        <v/>
      </c>
      <c r="V183" s="52" t="str">
        <f t="shared" ref="V183:V206" si="301">IFERROR(IF(D$4="বিজ্ঞান",(VLOOKUP(A183,DSc,46,FALSE)),IF(D$4="মানবিক",(VLOOKUP(A183,DHU,41,FALSE)),(VLOOKUP(A183,DBS,41,FALSE)))),"")</f>
        <v/>
      </c>
      <c r="W183" s="52" t="str">
        <f t="shared" ref="W183:W206" si="302">IFERROR(IF(D$4="বিজ্ঞান",(VLOOKUP(A183,DSc,47,FALSE)),IF(D$4="মানবিক",(VLOOKUP(A183,DHU,0,FALSE)),(VLOOKUP(A183,DBS,0,FALSE)))),"")</f>
        <v/>
      </c>
      <c r="X183" s="52" t="str">
        <f t="shared" ref="X183:X206" si="303">IFERROR(IF(D$4="বিজ্ঞান",(VLOOKUP(A183,DSc,48,FALSE)),IF(D$4="মানবিক",(VLOOKUP(A183,DHU,42,FALSE)),(VLOOKUP(A183,DBS,42,FALSE)))),"")</f>
        <v/>
      </c>
      <c r="Y183" s="52" t="str">
        <f t="shared" ref="Y183:Y206" si="304">IFERROR(IF(D$4="বিজ্ঞান",(VLOOKUP(A183,DSc,50,FALSE)),IF(D$4="মানবিক",(VLOOKUP(A183,DHU,44,FALSE)),(VLOOKUP(A183,DBS,44,FALSE)))),"")</f>
        <v/>
      </c>
      <c r="Z183" s="49" t="str">
        <f t="shared" ref="Z183:Z206" si="305">IFERROR(IF(D$4="বিজ্ঞান",(VLOOKUP(A183,DSc,56,FALSE)),IF(D$4="মানবিক",(VLOOKUP(A183,DHU,49,FALSE)),(VLOOKUP(A183,DBS,49,FALSE)))),"")</f>
        <v/>
      </c>
      <c r="AA183" s="49" t="str">
        <f t="shared" ref="AA183:AA206" si="306">IFERROR(IF(D$4="বিজ্ঞান",(VLOOKUP(A183,DSc,57,FALSE)),IF(D$4="মানবিক",(VLOOKUP(A183,DHU,50,FALSE)),(VLOOKUP(A183,DBS,50,FALSE)))),"")</f>
        <v/>
      </c>
      <c r="AB183" s="49" t="str">
        <f t="shared" ref="AB183:AB206" si="307">IFERROR(IF(D$4="বিজ্ঞান",(VLOOKUP(A183,DSc,58,FALSE)),IF(D$4="মানবিক",(VLOOKUP(A183,DHU,0,FALSE)),(VLOOKUP(A183,DBS,0,FALSE)))),"")</f>
        <v/>
      </c>
      <c r="AC183" s="49" t="str">
        <f t="shared" ref="AC183:AC206" si="308">IFERROR(IF(D$4="বিজ্ঞান",(VLOOKUP(A183,DSc,59,FALSE)),IF(D$4="মানবিক",(VLOOKUP(A183,DHU,51,FALSE)),(VLOOKUP(A183,DBS,51,FALSE)))),"")</f>
        <v/>
      </c>
      <c r="AD183" s="49" t="str">
        <f t="shared" ref="AD183:AD206" si="309">IFERROR(IF(D$4="বিজ্ঞান",(VLOOKUP(A183,DSc,61,FALSE)),IF(D$4="মানবিক",(VLOOKUP(A183,DHU,53,FALSE)),(VLOOKUP(A183,DBS,53,FALSE)))),"")</f>
        <v/>
      </c>
      <c r="AE183" s="52" t="str">
        <f t="shared" ref="AE183:AE206" si="310">IFERROR(IF(D$4="বিজ্ঞান",(VLOOKUP(A183,DSc,67,FALSE)),IF(D$4="মানবিক",(VLOOKUP(A183,DHU,59,FALSE)),(VLOOKUP(A183,DBS,59,FALSE)))),"")</f>
        <v/>
      </c>
      <c r="AF183" s="52" t="str">
        <f t="shared" ref="AF183:AF206" si="311">IFERROR(IF(D$4="বিজ্ঞান",(VLOOKUP(A183,DSc,68,FALSE)),IF(D$4="মানবিক",(VLOOKUP(A183,DHU,60,FALSE)),(VLOOKUP(A183,DBS,60,FALSE)))),"")</f>
        <v/>
      </c>
      <c r="AG183" s="52" t="str">
        <f t="shared" ref="AG183:AG206" si="312">IFERROR(IF(D$4="বিজ্ঞান",(VLOOKUP(A183,DSc,69,FALSE)),IF(D$4="মানবিক",(VLOOKUP(A183,DHU,61,FALSE)),(VLOOKUP(A183,DBS,61,FALSE)))),"")</f>
        <v/>
      </c>
      <c r="AH183" s="52" t="str">
        <f t="shared" ref="AH183:AH206" si="313">IFERROR(IF(D$4="বিজ্ঞান",(VLOOKUP(A183,DSc,70,FALSE)),IF(D$4="মানবিক",(VLOOKUP(A183,DHU,62,FALSE)),(VLOOKUP(A183,DBS,62,FALSE)))),"")</f>
        <v/>
      </c>
      <c r="AI183" s="52" t="str">
        <f t="shared" ref="AI183:AI206" si="314">IFERROR(IF(D$4="বিজ্ঞান",(VLOOKUP(A183,DSc,72,FALSE)),IF(D$4="মানবিক",(VLOOKUP(A183,DHU,64,FALSE)),(VLOOKUP(A183,DBS,64,FALSE)))),"")</f>
        <v/>
      </c>
      <c r="AJ183" s="52" t="str">
        <f t="shared" si="234"/>
        <v/>
      </c>
      <c r="AK183" s="68" t="str">
        <f t="shared" ref="AK183:AK206" si="315">IFERROR(IF(G183="Abs.","Abs.",IF(J183="Abs.","Abs.",IF(O183="Abs.","Abs.",IF(T183="Abs.","Abs.",IF(AD183="Abs.","Abs.",IF(G183="Abs.","Abs.",IF(AI183="Abs.","Abs.",IF(J183="F","F",IF(O183="F","F",IF(T183="F","F",IF(AD183="F","F",IF(AI183="F","F",(G183+J183+O183+T183+AD183+AI183))))))))))))),"")</f>
        <v/>
      </c>
      <c r="AL183" s="68" t="str">
        <f t="shared" ref="AL183:AL206" si="316">IFERROR(IF(G183="Abs.","Abs.",IF(J183="Abs.","Abs.",IF(O183="Abs.","Abs.",IF(T183="Abs.","Abs.",IF(Y183="Abs.","Abs.",IF(AI183="Abs.","Abs.",IF(G183="F","F",IF(J183="F","F",IF(O183="F","F",IF(T183="F","F",IF(AI183="F","F",IF(Y183="F","F",(G183+J183+O183+T183+Y183+AI183))))))))))))),"")</f>
        <v/>
      </c>
      <c r="AM183" s="68"/>
      <c r="AN183" s="68" t="str">
        <f t="shared" ref="AN183:AN206" si="317">IF(AQ183=1,AW183,AX183)</f>
        <v/>
      </c>
      <c r="AO183" s="69" t="str">
        <f t="shared" si="220"/>
        <v/>
      </c>
      <c r="AP183" s="83" t="str">
        <f t="shared" ref="AP183:AP206" si="318">IFERROR(IF(D$4="বিজ্ঞান",(VLOOKUP(A183,DSc,74,FALSE)),IF(D$4="মানবিক",(VLOOKUP(A183,DHU,66,FALSE)),(VLOOKUP(A183,DBS,66,FALSE)))),"")</f>
        <v/>
      </c>
      <c r="AQ183" s="98" t="str">
        <f t="shared" ref="AQ183:AQ206" si="319">IFERROR(IF(D$4="বিজ্ঞান",(VLOOKUP(A183,DSc,75,FALSE)),IF(D$4="মানবিক",(VLOOKUP(A183,DHU,67,FALSE)),(VLOOKUP(A183,DBS,67,FALSE)))),"")</f>
        <v/>
      </c>
      <c r="AR183" s="99" t="str">
        <f t="shared" ref="AR183:AR206" si="320">IFERROR(IF(D$4="বিজ্ঞান",(VLOOKUP(A183,DSc,3,FALSE)),IF(D$4="মানবিক",(VLOOKUP(A183,DHU,3,FALSE)),IF(D$4="ব্যাবসায় শিক্ষা",(VLOOKUP(A183,DBS,3,FALSE))))),"")</f>
        <v/>
      </c>
      <c r="AS183" s="32" t="e">
        <f t="shared" ref="AS183:AS206" si="321">IF(Y183="F","0",IF(Y183="Abs.","0",IF(Y183&gt;0,(Y183-2))))</f>
        <v>#VALUE!</v>
      </c>
      <c r="AT183" s="32" t="e">
        <f t="shared" ref="AT183:AT206" si="322">IF(AD183="F","0",IF(AD183="Abs.","0",IF(AD183&gt;0,(AD183-2))))</f>
        <v>#VALUE!</v>
      </c>
      <c r="AU183" s="32" t="str">
        <f t="shared" ref="AU183:AU206" si="323">IF(AK183="","F",IF(AK183="Abs.","Abs.",IF(AK183="F","F",(AK183+AS183)/6)))</f>
        <v>F</v>
      </c>
      <c r="AV183" s="33" t="str">
        <f t="shared" ref="AV183:AV206" si="324">IF(AR183="","",IF(AL183="","F",IF(AL183="Abs.","Abs.",IF(AL183="F","F",(AL183+AT183)/6))))</f>
        <v/>
      </c>
      <c r="AW183" s="100" t="str">
        <f t="shared" ref="AW183:AW206" si="325">IF(AU183="","",IF(AU183="Abs.","Abs.",IF(AU183="F","F",IF(AU183&gt;=5,5,AU183))))</f>
        <v>F</v>
      </c>
      <c r="AX183" s="101" t="str">
        <f t="shared" ref="AX183:AX206" si="326">IF(AV183="","",IF(AV183="Abs.","Abs.",IF(AV183="F","F",IF(AV183&gt;=5,5,AV183))))</f>
        <v/>
      </c>
      <c r="AY183" s="31" t="str">
        <f t="shared" ref="AY183:AY206" si="327">IF(AK183="","",IF(AN183="Abs.","Abs.",IF(AN183="F","F",SUM(F183+I183+N183+S183+X183+AC183+AH183))))</f>
        <v/>
      </c>
      <c r="BB183" s="33">
        <f t="shared" ref="BB183:BB206" si="328">COUNTIF(D183:AI183,"F")</f>
        <v>0</v>
      </c>
      <c r="BC183" s="33" t="str">
        <f t="shared" ref="BC183:BC206" si="329">IF(BB183=0,"Pass",BB183)</f>
        <v>Pass</v>
      </c>
      <c r="BD183" s="50" t="str">
        <f t="shared" ref="BD183:BD206" si="330">IFERROR(IF(D$4="বিজ্ঞান",(VLOOKUP(A183,DSc,81,FALSE)),IF(D$4="মানবিক",(VLOOKUP(A183,DHU,72,FALSE)),(VLOOKUP(A183,DBS,72,FALSE)))),"")</f>
        <v/>
      </c>
    </row>
    <row r="184" spans="1:56">
      <c r="A184" s="49">
        <f>IF(D$4="বিজ্ঞান",Science!A180,(IF(D$4="মানবিক",Humanities!A180,(IF(D$4="ব্যাবসায় শিক্ষা",B.Studies!AK180)))))</f>
        <v>0</v>
      </c>
      <c r="B184" s="50"/>
      <c r="C184" s="51" t="str">
        <f>IFERROR(IF(AN184="","",RANK(AN184,AN$8:AN$172,0)+COUNTIF(AN$8:AN184,AN184)-1),"")</f>
        <v/>
      </c>
      <c r="D184" s="52" t="str">
        <f t="shared" si="283"/>
        <v/>
      </c>
      <c r="E184" s="52" t="str">
        <f t="shared" si="284"/>
        <v/>
      </c>
      <c r="F184" s="52" t="str">
        <f t="shared" si="285"/>
        <v/>
      </c>
      <c r="G184" s="52" t="str">
        <f t="shared" si="286"/>
        <v/>
      </c>
      <c r="H184" s="49" t="str">
        <f t="shared" si="287"/>
        <v/>
      </c>
      <c r="I184" s="49" t="str">
        <f t="shared" si="288"/>
        <v/>
      </c>
      <c r="J184" s="49" t="str">
        <f t="shared" si="289"/>
        <v/>
      </c>
      <c r="K184" s="52" t="str">
        <f t="shared" si="290"/>
        <v/>
      </c>
      <c r="L184" s="52" t="str">
        <f t="shared" si="291"/>
        <v/>
      </c>
      <c r="M184" s="52" t="str">
        <f t="shared" si="292"/>
        <v/>
      </c>
      <c r="N184" s="52" t="str">
        <f t="shared" si="293"/>
        <v/>
      </c>
      <c r="O184" s="52" t="str">
        <f t="shared" si="294"/>
        <v/>
      </c>
      <c r="P184" s="49" t="str">
        <f t="shared" si="295"/>
        <v/>
      </c>
      <c r="Q184" s="49" t="str">
        <f t="shared" si="296"/>
        <v/>
      </c>
      <c r="R184" s="49" t="str">
        <f t="shared" si="297"/>
        <v/>
      </c>
      <c r="S184" s="49" t="str">
        <f t="shared" si="298"/>
        <v/>
      </c>
      <c r="T184" s="49" t="str">
        <f t="shared" si="299"/>
        <v/>
      </c>
      <c r="U184" s="52" t="str">
        <f t="shared" si="300"/>
        <v/>
      </c>
      <c r="V184" s="52" t="str">
        <f t="shared" si="301"/>
        <v/>
      </c>
      <c r="W184" s="52" t="str">
        <f t="shared" si="302"/>
        <v/>
      </c>
      <c r="X184" s="52" t="str">
        <f t="shared" si="303"/>
        <v/>
      </c>
      <c r="Y184" s="52" t="str">
        <f t="shared" si="304"/>
        <v/>
      </c>
      <c r="Z184" s="49" t="str">
        <f t="shared" si="305"/>
        <v/>
      </c>
      <c r="AA184" s="49" t="str">
        <f t="shared" si="306"/>
        <v/>
      </c>
      <c r="AB184" s="49" t="str">
        <f t="shared" si="307"/>
        <v/>
      </c>
      <c r="AC184" s="49" t="str">
        <f t="shared" si="308"/>
        <v/>
      </c>
      <c r="AD184" s="49" t="str">
        <f t="shared" si="309"/>
        <v/>
      </c>
      <c r="AE184" s="52" t="str">
        <f t="shared" si="310"/>
        <v/>
      </c>
      <c r="AF184" s="52" t="str">
        <f t="shared" si="311"/>
        <v/>
      </c>
      <c r="AG184" s="52" t="str">
        <f t="shared" si="312"/>
        <v/>
      </c>
      <c r="AH184" s="52" t="str">
        <f t="shared" si="313"/>
        <v/>
      </c>
      <c r="AI184" s="52" t="str">
        <f t="shared" si="314"/>
        <v/>
      </c>
      <c r="AJ184" s="52" t="str">
        <f t="shared" si="234"/>
        <v/>
      </c>
      <c r="AK184" s="68" t="str">
        <f t="shared" si="315"/>
        <v/>
      </c>
      <c r="AL184" s="68" t="str">
        <f t="shared" si="316"/>
        <v/>
      </c>
      <c r="AM184" s="68"/>
      <c r="AN184" s="68" t="str">
        <f t="shared" si="317"/>
        <v/>
      </c>
      <c r="AO184" s="69" t="str">
        <f t="shared" si="220"/>
        <v/>
      </c>
      <c r="AP184" s="83" t="str">
        <f t="shared" si="318"/>
        <v/>
      </c>
      <c r="AQ184" s="98" t="str">
        <f t="shared" si="319"/>
        <v/>
      </c>
      <c r="AR184" s="99" t="str">
        <f t="shared" si="320"/>
        <v/>
      </c>
      <c r="AS184" s="32" t="e">
        <f t="shared" si="321"/>
        <v>#VALUE!</v>
      </c>
      <c r="AT184" s="32" t="e">
        <f t="shared" si="322"/>
        <v>#VALUE!</v>
      </c>
      <c r="AU184" s="32" t="str">
        <f t="shared" si="323"/>
        <v>F</v>
      </c>
      <c r="AV184" s="33" t="str">
        <f t="shared" si="324"/>
        <v/>
      </c>
      <c r="AW184" s="100" t="str">
        <f t="shared" si="325"/>
        <v>F</v>
      </c>
      <c r="AX184" s="101" t="str">
        <f t="shared" si="326"/>
        <v/>
      </c>
      <c r="AY184" s="31" t="str">
        <f t="shared" si="327"/>
        <v/>
      </c>
      <c r="BB184" s="33">
        <f t="shared" si="328"/>
        <v>0</v>
      </c>
      <c r="BC184" s="33" t="str">
        <f t="shared" si="329"/>
        <v>Pass</v>
      </c>
      <c r="BD184" s="50" t="str">
        <f t="shared" si="330"/>
        <v/>
      </c>
    </row>
    <row r="185" spans="1:56">
      <c r="A185" s="49">
        <f>IF(D$4="বিজ্ঞান",Science!A181,(IF(D$4="মানবিক",Humanities!A181,(IF(D$4="ব্যাবসায় শিক্ষা",B.Studies!AK181)))))</f>
        <v>0</v>
      </c>
      <c r="B185" s="50"/>
      <c r="C185" s="51" t="str">
        <f>IFERROR(IF(AN185="","",RANK(AN185,AN$8:AN$172,0)+COUNTIF(AN$8:AN185,AN185)-1),"")</f>
        <v/>
      </c>
      <c r="D185" s="52" t="str">
        <f t="shared" si="283"/>
        <v/>
      </c>
      <c r="E185" s="52" t="str">
        <f t="shared" si="284"/>
        <v/>
      </c>
      <c r="F185" s="52" t="str">
        <f t="shared" si="285"/>
        <v/>
      </c>
      <c r="G185" s="52" t="str">
        <f t="shared" si="286"/>
        <v/>
      </c>
      <c r="H185" s="49" t="str">
        <f t="shared" si="287"/>
        <v/>
      </c>
      <c r="I185" s="49" t="str">
        <f t="shared" si="288"/>
        <v/>
      </c>
      <c r="J185" s="49" t="str">
        <f t="shared" si="289"/>
        <v/>
      </c>
      <c r="K185" s="52" t="str">
        <f t="shared" si="290"/>
        <v/>
      </c>
      <c r="L185" s="52" t="str">
        <f t="shared" si="291"/>
        <v/>
      </c>
      <c r="M185" s="52" t="str">
        <f t="shared" si="292"/>
        <v/>
      </c>
      <c r="N185" s="52" t="str">
        <f t="shared" si="293"/>
        <v/>
      </c>
      <c r="O185" s="52" t="str">
        <f t="shared" si="294"/>
        <v/>
      </c>
      <c r="P185" s="49" t="str">
        <f t="shared" si="295"/>
        <v/>
      </c>
      <c r="Q185" s="49" t="str">
        <f t="shared" si="296"/>
        <v/>
      </c>
      <c r="R185" s="49" t="str">
        <f t="shared" si="297"/>
        <v/>
      </c>
      <c r="S185" s="49" t="str">
        <f t="shared" si="298"/>
        <v/>
      </c>
      <c r="T185" s="49" t="str">
        <f t="shared" si="299"/>
        <v/>
      </c>
      <c r="U185" s="52" t="str">
        <f t="shared" si="300"/>
        <v/>
      </c>
      <c r="V185" s="52" t="str">
        <f t="shared" si="301"/>
        <v/>
      </c>
      <c r="W185" s="52" t="str">
        <f t="shared" si="302"/>
        <v/>
      </c>
      <c r="X185" s="52" t="str">
        <f t="shared" si="303"/>
        <v/>
      </c>
      <c r="Y185" s="52" t="str">
        <f t="shared" si="304"/>
        <v/>
      </c>
      <c r="Z185" s="49" t="str">
        <f t="shared" si="305"/>
        <v/>
      </c>
      <c r="AA185" s="49" t="str">
        <f t="shared" si="306"/>
        <v/>
      </c>
      <c r="AB185" s="49" t="str">
        <f t="shared" si="307"/>
        <v/>
      </c>
      <c r="AC185" s="49" t="str">
        <f t="shared" si="308"/>
        <v/>
      </c>
      <c r="AD185" s="49" t="str">
        <f t="shared" si="309"/>
        <v/>
      </c>
      <c r="AE185" s="52" t="str">
        <f t="shared" si="310"/>
        <v/>
      </c>
      <c r="AF185" s="52" t="str">
        <f t="shared" si="311"/>
        <v/>
      </c>
      <c r="AG185" s="52" t="str">
        <f t="shared" si="312"/>
        <v/>
      </c>
      <c r="AH185" s="52" t="str">
        <f t="shared" si="313"/>
        <v/>
      </c>
      <c r="AI185" s="52" t="str">
        <f t="shared" si="314"/>
        <v/>
      </c>
      <c r="AJ185" s="52" t="str">
        <f t="shared" si="234"/>
        <v/>
      </c>
      <c r="AK185" s="68" t="str">
        <f t="shared" si="315"/>
        <v/>
      </c>
      <c r="AL185" s="68" t="str">
        <f t="shared" si="316"/>
        <v/>
      </c>
      <c r="AM185" s="68"/>
      <c r="AN185" s="68" t="str">
        <f t="shared" si="317"/>
        <v/>
      </c>
      <c r="AO185" s="69" t="str">
        <f t="shared" si="220"/>
        <v/>
      </c>
      <c r="AP185" s="83" t="str">
        <f t="shared" si="318"/>
        <v/>
      </c>
      <c r="AQ185" s="98" t="str">
        <f t="shared" si="319"/>
        <v/>
      </c>
      <c r="AR185" s="99" t="str">
        <f t="shared" si="320"/>
        <v/>
      </c>
      <c r="AS185" s="32" t="e">
        <f t="shared" si="321"/>
        <v>#VALUE!</v>
      </c>
      <c r="AT185" s="32" t="e">
        <f t="shared" si="322"/>
        <v>#VALUE!</v>
      </c>
      <c r="AU185" s="32" t="str">
        <f t="shared" si="323"/>
        <v>F</v>
      </c>
      <c r="AV185" s="33" t="str">
        <f t="shared" si="324"/>
        <v/>
      </c>
      <c r="AW185" s="100" t="str">
        <f t="shared" si="325"/>
        <v>F</v>
      </c>
      <c r="AX185" s="101" t="str">
        <f t="shared" si="326"/>
        <v/>
      </c>
      <c r="AY185" s="31" t="str">
        <f t="shared" si="327"/>
        <v/>
      </c>
      <c r="BB185" s="33">
        <f t="shared" si="328"/>
        <v>0</v>
      </c>
      <c r="BC185" s="33" t="str">
        <f t="shared" si="329"/>
        <v>Pass</v>
      </c>
      <c r="BD185" s="50" t="str">
        <f t="shared" si="330"/>
        <v/>
      </c>
    </row>
    <row r="186" spans="1:56">
      <c r="A186" s="49">
        <f>IF(D$4="বিজ্ঞান",Science!A182,(IF(D$4="মানবিক",Humanities!A182,(IF(D$4="ব্যাবসায় শিক্ষা",B.Studies!AK182)))))</f>
        <v>0</v>
      </c>
      <c r="B186" s="50"/>
      <c r="C186" s="51" t="str">
        <f>IFERROR(IF(AN186="","",RANK(AN186,AN$8:AN$172,0)+COUNTIF(AN$8:AN186,AN186)-1),"")</f>
        <v/>
      </c>
      <c r="D186" s="52" t="str">
        <f t="shared" si="283"/>
        <v/>
      </c>
      <c r="E186" s="52" t="str">
        <f t="shared" si="284"/>
        <v/>
      </c>
      <c r="F186" s="52" t="str">
        <f t="shared" si="285"/>
        <v/>
      </c>
      <c r="G186" s="52" t="str">
        <f t="shared" si="286"/>
        <v/>
      </c>
      <c r="H186" s="49" t="str">
        <f t="shared" si="287"/>
        <v/>
      </c>
      <c r="I186" s="49" t="str">
        <f t="shared" si="288"/>
        <v/>
      </c>
      <c r="J186" s="49" t="str">
        <f t="shared" si="289"/>
        <v/>
      </c>
      <c r="K186" s="52" t="str">
        <f t="shared" si="290"/>
        <v/>
      </c>
      <c r="L186" s="52" t="str">
        <f t="shared" si="291"/>
        <v/>
      </c>
      <c r="M186" s="52" t="str">
        <f t="shared" si="292"/>
        <v/>
      </c>
      <c r="N186" s="52" t="str">
        <f t="shared" si="293"/>
        <v/>
      </c>
      <c r="O186" s="52" t="str">
        <f t="shared" si="294"/>
        <v/>
      </c>
      <c r="P186" s="49" t="str">
        <f t="shared" si="295"/>
        <v/>
      </c>
      <c r="Q186" s="49" t="str">
        <f t="shared" si="296"/>
        <v/>
      </c>
      <c r="R186" s="49" t="str">
        <f t="shared" si="297"/>
        <v/>
      </c>
      <c r="S186" s="49" t="str">
        <f t="shared" si="298"/>
        <v/>
      </c>
      <c r="T186" s="49" t="str">
        <f t="shared" si="299"/>
        <v/>
      </c>
      <c r="U186" s="52" t="str">
        <f t="shared" si="300"/>
        <v/>
      </c>
      <c r="V186" s="52" t="str">
        <f t="shared" si="301"/>
        <v/>
      </c>
      <c r="W186" s="52" t="str">
        <f t="shared" si="302"/>
        <v/>
      </c>
      <c r="X186" s="52" t="str">
        <f t="shared" si="303"/>
        <v/>
      </c>
      <c r="Y186" s="52" t="str">
        <f t="shared" si="304"/>
        <v/>
      </c>
      <c r="Z186" s="49" t="str">
        <f t="shared" si="305"/>
        <v/>
      </c>
      <c r="AA186" s="49" t="str">
        <f t="shared" si="306"/>
        <v/>
      </c>
      <c r="AB186" s="49" t="str">
        <f t="shared" si="307"/>
        <v/>
      </c>
      <c r="AC186" s="49" t="str">
        <f t="shared" si="308"/>
        <v/>
      </c>
      <c r="AD186" s="49" t="str">
        <f t="shared" si="309"/>
        <v/>
      </c>
      <c r="AE186" s="52" t="str">
        <f t="shared" si="310"/>
        <v/>
      </c>
      <c r="AF186" s="52" t="str">
        <f t="shared" si="311"/>
        <v/>
      </c>
      <c r="AG186" s="52" t="str">
        <f t="shared" si="312"/>
        <v/>
      </c>
      <c r="AH186" s="52" t="str">
        <f t="shared" si="313"/>
        <v/>
      </c>
      <c r="AI186" s="52" t="str">
        <f t="shared" si="314"/>
        <v/>
      </c>
      <c r="AJ186" s="52" t="str">
        <f t="shared" si="234"/>
        <v/>
      </c>
      <c r="AK186" s="68" t="str">
        <f t="shared" si="315"/>
        <v/>
      </c>
      <c r="AL186" s="68" t="str">
        <f t="shared" si="316"/>
        <v/>
      </c>
      <c r="AM186" s="68"/>
      <c r="AN186" s="68" t="str">
        <f t="shared" si="317"/>
        <v/>
      </c>
      <c r="AO186" s="69" t="str">
        <f t="shared" si="220"/>
        <v/>
      </c>
      <c r="AP186" s="83" t="str">
        <f t="shared" si="318"/>
        <v/>
      </c>
      <c r="AQ186" s="98" t="str">
        <f t="shared" si="319"/>
        <v/>
      </c>
      <c r="AR186" s="99" t="str">
        <f t="shared" si="320"/>
        <v/>
      </c>
      <c r="AS186" s="32" t="e">
        <f t="shared" si="321"/>
        <v>#VALUE!</v>
      </c>
      <c r="AT186" s="32" t="e">
        <f t="shared" si="322"/>
        <v>#VALUE!</v>
      </c>
      <c r="AU186" s="32" t="str">
        <f t="shared" si="323"/>
        <v>F</v>
      </c>
      <c r="AV186" s="33" t="str">
        <f t="shared" si="324"/>
        <v/>
      </c>
      <c r="AW186" s="100" t="str">
        <f t="shared" si="325"/>
        <v>F</v>
      </c>
      <c r="AX186" s="101" t="str">
        <f t="shared" si="326"/>
        <v/>
      </c>
      <c r="AY186" s="31" t="str">
        <f t="shared" si="327"/>
        <v/>
      </c>
      <c r="BB186" s="33">
        <f t="shared" si="328"/>
        <v>0</v>
      </c>
      <c r="BC186" s="33" t="str">
        <f t="shared" si="329"/>
        <v>Pass</v>
      </c>
      <c r="BD186" s="50" t="str">
        <f t="shared" si="330"/>
        <v/>
      </c>
    </row>
    <row r="187" spans="1:56">
      <c r="A187" s="49">
        <f>IF(D$4="বিজ্ঞান",Science!A183,(IF(D$4="মানবিক",Humanities!A183,(IF(D$4="ব্যাবসায় শিক্ষা",B.Studies!AK183)))))</f>
        <v>0</v>
      </c>
      <c r="B187" s="50"/>
      <c r="C187" s="51" t="str">
        <f>IFERROR(IF(AN187="","",RANK(AN187,AN$8:AN$172,0)+COUNTIF(AN$8:AN187,AN187)-1),"")</f>
        <v/>
      </c>
      <c r="D187" s="52" t="str">
        <f t="shared" si="283"/>
        <v/>
      </c>
      <c r="E187" s="52" t="str">
        <f t="shared" si="284"/>
        <v/>
      </c>
      <c r="F187" s="52" t="str">
        <f t="shared" si="285"/>
        <v/>
      </c>
      <c r="G187" s="52" t="str">
        <f t="shared" si="286"/>
        <v/>
      </c>
      <c r="H187" s="49" t="str">
        <f t="shared" si="287"/>
        <v/>
      </c>
      <c r="I187" s="49" t="str">
        <f t="shared" si="288"/>
        <v/>
      </c>
      <c r="J187" s="49" t="str">
        <f t="shared" si="289"/>
        <v/>
      </c>
      <c r="K187" s="52" t="str">
        <f t="shared" si="290"/>
        <v/>
      </c>
      <c r="L187" s="52" t="str">
        <f t="shared" si="291"/>
        <v/>
      </c>
      <c r="M187" s="52" t="str">
        <f t="shared" si="292"/>
        <v/>
      </c>
      <c r="N187" s="52" t="str">
        <f t="shared" si="293"/>
        <v/>
      </c>
      <c r="O187" s="52" t="str">
        <f t="shared" si="294"/>
        <v/>
      </c>
      <c r="P187" s="49" t="str">
        <f t="shared" si="295"/>
        <v/>
      </c>
      <c r="Q187" s="49" t="str">
        <f t="shared" si="296"/>
        <v/>
      </c>
      <c r="R187" s="49" t="str">
        <f t="shared" si="297"/>
        <v/>
      </c>
      <c r="S187" s="49" t="str">
        <f t="shared" si="298"/>
        <v/>
      </c>
      <c r="T187" s="49" t="str">
        <f t="shared" si="299"/>
        <v/>
      </c>
      <c r="U187" s="52" t="str">
        <f t="shared" si="300"/>
        <v/>
      </c>
      <c r="V187" s="52" t="str">
        <f t="shared" si="301"/>
        <v/>
      </c>
      <c r="W187" s="52" t="str">
        <f t="shared" si="302"/>
        <v/>
      </c>
      <c r="X187" s="52" t="str">
        <f t="shared" si="303"/>
        <v/>
      </c>
      <c r="Y187" s="52" t="str">
        <f t="shared" si="304"/>
        <v/>
      </c>
      <c r="Z187" s="49" t="str">
        <f t="shared" si="305"/>
        <v/>
      </c>
      <c r="AA187" s="49" t="str">
        <f t="shared" si="306"/>
        <v/>
      </c>
      <c r="AB187" s="49" t="str">
        <f t="shared" si="307"/>
        <v/>
      </c>
      <c r="AC187" s="49" t="str">
        <f t="shared" si="308"/>
        <v/>
      </c>
      <c r="AD187" s="49" t="str">
        <f t="shared" si="309"/>
        <v/>
      </c>
      <c r="AE187" s="52" t="str">
        <f t="shared" si="310"/>
        <v/>
      </c>
      <c r="AF187" s="52" t="str">
        <f t="shared" si="311"/>
        <v/>
      </c>
      <c r="AG187" s="52" t="str">
        <f t="shared" si="312"/>
        <v/>
      </c>
      <c r="AH187" s="52" t="str">
        <f t="shared" si="313"/>
        <v/>
      </c>
      <c r="AI187" s="52" t="str">
        <f t="shared" si="314"/>
        <v/>
      </c>
      <c r="AJ187" s="52" t="str">
        <f t="shared" si="234"/>
        <v/>
      </c>
      <c r="AK187" s="68" t="str">
        <f t="shared" si="315"/>
        <v/>
      </c>
      <c r="AL187" s="68" t="str">
        <f t="shared" si="316"/>
        <v/>
      </c>
      <c r="AM187" s="68"/>
      <c r="AN187" s="68" t="str">
        <f t="shared" si="317"/>
        <v/>
      </c>
      <c r="AO187" s="69" t="str">
        <f t="shared" si="220"/>
        <v/>
      </c>
      <c r="AP187" s="83" t="str">
        <f t="shared" si="318"/>
        <v/>
      </c>
      <c r="AQ187" s="98" t="str">
        <f t="shared" si="319"/>
        <v/>
      </c>
      <c r="AR187" s="99" t="str">
        <f t="shared" si="320"/>
        <v/>
      </c>
      <c r="AS187" s="32" t="e">
        <f t="shared" si="321"/>
        <v>#VALUE!</v>
      </c>
      <c r="AT187" s="32" t="e">
        <f t="shared" si="322"/>
        <v>#VALUE!</v>
      </c>
      <c r="AU187" s="32" t="str">
        <f t="shared" si="323"/>
        <v>F</v>
      </c>
      <c r="AV187" s="33" t="str">
        <f t="shared" si="324"/>
        <v/>
      </c>
      <c r="AW187" s="100" t="str">
        <f t="shared" si="325"/>
        <v>F</v>
      </c>
      <c r="AX187" s="101" t="str">
        <f t="shared" si="326"/>
        <v/>
      </c>
      <c r="AY187" s="31" t="str">
        <f t="shared" si="327"/>
        <v/>
      </c>
      <c r="BB187" s="33">
        <f t="shared" si="328"/>
        <v>0</v>
      </c>
      <c r="BC187" s="33" t="str">
        <f t="shared" si="329"/>
        <v>Pass</v>
      </c>
      <c r="BD187" s="50" t="str">
        <f t="shared" si="330"/>
        <v/>
      </c>
    </row>
    <row r="188" spans="1:56">
      <c r="A188" s="49">
        <f>IF(D$4="বিজ্ঞান",Science!A184,(IF(D$4="মানবিক",Humanities!A184,(IF(D$4="ব্যাবসায় শিক্ষা",B.Studies!AK184)))))</f>
        <v>0</v>
      </c>
      <c r="B188" s="50"/>
      <c r="C188" s="143" t="str">
        <f>IFERROR(IF(AN188="","",RANK(AN188,AN$8:AN$172,0)+COUNTIF(AN$8:AN188,AN188)-1),"")</f>
        <v/>
      </c>
      <c r="D188" s="52" t="str">
        <f t="shared" si="283"/>
        <v/>
      </c>
      <c r="E188" s="52" t="str">
        <f t="shared" si="284"/>
        <v/>
      </c>
      <c r="F188" s="52" t="str">
        <f t="shared" si="285"/>
        <v/>
      </c>
      <c r="G188" s="52" t="str">
        <f t="shared" si="286"/>
        <v/>
      </c>
      <c r="H188" s="49" t="str">
        <f t="shared" si="287"/>
        <v/>
      </c>
      <c r="I188" s="49" t="str">
        <f t="shared" si="288"/>
        <v/>
      </c>
      <c r="J188" s="49" t="str">
        <f t="shared" si="289"/>
        <v/>
      </c>
      <c r="K188" s="52" t="str">
        <f t="shared" si="290"/>
        <v/>
      </c>
      <c r="L188" s="52" t="str">
        <f t="shared" si="291"/>
        <v/>
      </c>
      <c r="M188" s="52" t="str">
        <f t="shared" si="292"/>
        <v/>
      </c>
      <c r="N188" s="52" t="str">
        <f t="shared" si="293"/>
        <v/>
      </c>
      <c r="O188" s="52" t="str">
        <f t="shared" si="294"/>
        <v/>
      </c>
      <c r="P188" s="49" t="str">
        <f t="shared" si="295"/>
        <v/>
      </c>
      <c r="Q188" s="49" t="str">
        <f t="shared" si="296"/>
        <v/>
      </c>
      <c r="R188" s="49" t="str">
        <f t="shared" si="297"/>
        <v/>
      </c>
      <c r="S188" s="49" t="str">
        <f t="shared" si="298"/>
        <v/>
      </c>
      <c r="T188" s="49" t="str">
        <f t="shared" si="299"/>
        <v/>
      </c>
      <c r="U188" s="52" t="str">
        <f t="shared" si="300"/>
        <v/>
      </c>
      <c r="V188" s="52" t="str">
        <f t="shared" si="301"/>
        <v/>
      </c>
      <c r="W188" s="52" t="str">
        <f t="shared" si="302"/>
        <v/>
      </c>
      <c r="X188" s="52" t="str">
        <f t="shared" si="303"/>
        <v/>
      </c>
      <c r="Y188" s="52" t="str">
        <f t="shared" si="304"/>
        <v/>
      </c>
      <c r="Z188" s="49" t="str">
        <f t="shared" si="305"/>
        <v/>
      </c>
      <c r="AA188" s="49" t="str">
        <f t="shared" si="306"/>
        <v/>
      </c>
      <c r="AB188" s="49" t="str">
        <f t="shared" si="307"/>
        <v/>
      </c>
      <c r="AC188" s="49" t="str">
        <f t="shared" si="308"/>
        <v/>
      </c>
      <c r="AD188" s="49" t="str">
        <f t="shared" si="309"/>
        <v/>
      </c>
      <c r="AE188" s="52" t="str">
        <f t="shared" si="310"/>
        <v/>
      </c>
      <c r="AF188" s="52" t="str">
        <f t="shared" si="311"/>
        <v/>
      </c>
      <c r="AG188" s="52" t="str">
        <f t="shared" si="312"/>
        <v/>
      </c>
      <c r="AH188" s="52" t="str">
        <f t="shared" si="313"/>
        <v/>
      </c>
      <c r="AI188" s="52" t="str">
        <f t="shared" si="314"/>
        <v/>
      </c>
      <c r="AJ188" s="52" t="str">
        <f t="shared" si="234"/>
        <v/>
      </c>
      <c r="AK188" s="68" t="str">
        <f t="shared" si="315"/>
        <v/>
      </c>
      <c r="AL188" s="68" t="str">
        <f t="shared" si="316"/>
        <v/>
      </c>
      <c r="AM188" s="68"/>
      <c r="AN188" s="203" t="str">
        <f t="shared" si="317"/>
        <v/>
      </c>
      <c r="AO188" s="69" t="str">
        <f t="shared" si="220"/>
        <v/>
      </c>
      <c r="AP188" s="83" t="str">
        <f t="shared" si="318"/>
        <v/>
      </c>
      <c r="AQ188" s="98" t="str">
        <f t="shared" si="319"/>
        <v/>
      </c>
      <c r="AR188" s="99" t="str">
        <f t="shared" si="320"/>
        <v/>
      </c>
      <c r="AS188" s="32" t="e">
        <f t="shared" si="321"/>
        <v>#VALUE!</v>
      </c>
      <c r="AT188" s="32" t="e">
        <f t="shared" si="322"/>
        <v>#VALUE!</v>
      </c>
      <c r="AU188" s="32" t="str">
        <f t="shared" si="323"/>
        <v>F</v>
      </c>
      <c r="AV188" s="33" t="str">
        <f t="shared" si="324"/>
        <v/>
      </c>
      <c r="AW188" s="100" t="str">
        <f t="shared" si="325"/>
        <v>F</v>
      </c>
      <c r="AX188" s="101" t="str">
        <f t="shared" si="326"/>
        <v/>
      </c>
      <c r="AY188" s="31" t="str">
        <f t="shared" si="327"/>
        <v/>
      </c>
      <c r="BB188" s="33">
        <f t="shared" si="328"/>
        <v>0</v>
      </c>
      <c r="BC188" s="33" t="str">
        <f t="shared" si="329"/>
        <v>Pass</v>
      </c>
      <c r="BD188" s="50" t="str">
        <f t="shared" si="330"/>
        <v/>
      </c>
    </row>
    <row r="189" spans="1:56">
      <c r="A189" s="49">
        <f>IF(D$4="বিজ্ঞান",Science!A185,(IF(D$4="মানবিক",Humanities!A185,(IF(D$4="ব্যাবসায় শিক্ষা",B.Studies!AK185)))))</f>
        <v>0</v>
      </c>
      <c r="B189" s="50"/>
      <c r="C189" s="51" t="str">
        <f>IFERROR(IF(AN189="","",RANK(AN189,AN$8:AN$172,0)+COUNTIF(AN$8:AN189,AN189)-1),"")</f>
        <v/>
      </c>
      <c r="D189" s="52" t="str">
        <f t="shared" si="283"/>
        <v/>
      </c>
      <c r="E189" s="52" t="str">
        <f t="shared" si="284"/>
        <v/>
      </c>
      <c r="F189" s="52" t="str">
        <f t="shared" si="285"/>
        <v/>
      </c>
      <c r="G189" s="52" t="str">
        <f t="shared" si="286"/>
        <v/>
      </c>
      <c r="H189" s="49" t="str">
        <f t="shared" si="287"/>
        <v/>
      </c>
      <c r="I189" s="49" t="str">
        <f t="shared" si="288"/>
        <v/>
      </c>
      <c r="J189" s="49" t="str">
        <f t="shared" si="289"/>
        <v/>
      </c>
      <c r="K189" s="52" t="str">
        <f t="shared" si="290"/>
        <v/>
      </c>
      <c r="L189" s="52" t="str">
        <f t="shared" si="291"/>
        <v/>
      </c>
      <c r="M189" s="52" t="str">
        <f t="shared" si="292"/>
        <v/>
      </c>
      <c r="N189" s="52" t="str">
        <f t="shared" si="293"/>
        <v/>
      </c>
      <c r="O189" s="52" t="str">
        <f t="shared" si="294"/>
        <v/>
      </c>
      <c r="P189" s="49" t="str">
        <f t="shared" si="295"/>
        <v/>
      </c>
      <c r="Q189" s="49" t="str">
        <f t="shared" si="296"/>
        <v/>
      </c>
      <c r="R189" s="49" t="str">
        <f t="shared" si="297"/>
        <v/>
      </c>
      <c r="S189" s="49" t="str">
        <f t="shared" si="298"/>
        <v/>
      </c>
      <c r="T189" s="49" t="str">
        <f t="shared" si="299"/>
        <v/>
      </c>
      <c r="U189" s="52" t="str">
        <f t="shared" si="300"/>
        <v/>
      </c>
      <c r="V189" s="52" t="str">
        <f t="shared" si="301"/>
        <v/>
      </c>
      <c r="W189" s="52" t="str">
        <f t="shared" si="302"/>
        <v/>
      </c>
      <c r="X189" s="52" t="str">
        <f t="shared" si="303"/>
        <v/>
      </c>
      <c r="Y189" s="52" t="str">
        <f t="shared" si="304"/>
        <v/>
      </c>
      <c r="Z189" s="49" t="str">
        <f t="shared" si="305"/>
        <v/>
      </c>
      <c r="AA189" s="49" t="str">
        <f t="shared" si="306"/>
        <v/>
      </c>
      <c r="AB189" s="49" t="str">
        <f t="shared" si="307"/>
        <v/>
      </c>
      <c r="AC189" s="49" t="str">
        <f t="shared" si="308"/>
        <v/>
      </c>
      <c r="AD189" s="49" t="str">
        <f t="shared" si="309"/>
        <v/>
      </c>
      <c r="AE189" s="52" t="str">
        <f t="shared" si="310"/>
        <v/>
      </c>
      <c r="AF189" s="52" t="str">
        <f t="shared" si="311"/>
        <v/>
      </c>
      <c r="AG189" s="52" t="str">
        <f t="shared" si="312"/>
        <v/>
      </c>
      <c r="AH189" s="52" t="str">
        <f t="shared" si="313"/>
        <v/>
      </c>
      <c r="AI189" s="52" t="str">
        <f t="shared" si="314"/>
        <v/>
      </c>
      <c r="AJ189" s="52" t="str">
        <f t="shared" si="234"/>
        <v/>
      </c>
      <c r="AK189" s="68" t="str">
        <f t="shared" si="315"/>
        <v/>
      </c>
      <c r="AL189" s="68" t="str">
        <f t="shared" si="316"/>
        <v/>
      </c>
      <c r="AM189" s="68"/>
      <c r="AN189" s="68" t="str">
        <f t="shared" si="317"/>
        <v/>
      </c>
      <c r="AO189" s="69" t="str">
        <f t="shared" si="220"/>
        <v/>
      </c>
      <c r="AP189" s="83" t="str">
        <f t="shared" si="318"/>
        <v/>
      </c>
      <c r="AQ189" s="98" t="str">
        <f t="shared" si="319"/>
        <v/>
      </c>
      <c r="AR189" s="99" t="str">
        <f t="shared" si="320"/>
        <v/>
      </c>
      <c r="AS189" s="32" t="e">
        <f t="shared" si="321"/>
        <v>#VALUE!</v>
      </c>
      <c r="AT189" s="32" t="e">
        <f t="shared" si="322"/>
        <v>#VALUE!</v>
      </c>
      <c r="AU189" s="32" t="str">
        <f t="shared" si="323"/>
        <v>F</v>
      </c>
      <c r="AV189" s="33" t="str">
        <f t="shared" si="324"/>
        <v/>
      </c>
      <c r="AW189" s="100" t="str">
        <f t="shared" si="325"/>
        <v>F</v>
      </c>
      <c r="AX189" s="101" t="str">
        <f t="shared" si="326"/>
        <v/>
      </c>
      <c r="AY189" s="31" t="str">
        <f t="shared" si="327"/>
        <v/>
      </c>
      <c r="BB189" s="33">
        <f t="shared" si="328"/>
        <v>0</v>
      </c>
      <c r="BC189" s="33" t="str">
        <f t="shared" si="329"/>
        <v>Pass</v>
      </c>
      <c r="BD189" s="50" t="str">
        <f t="shared" si="330"/>
        <v/>
      </c>
    </row>
    <row r="190" spans="1:56">
      <c r="A190" s="49">
        <f>IF(D$4="বিজ্ঞান",Science!A186,(IF(D$4="মানবিক",Humanities!A186,(IF(D$4="ব্যাবসায় শিক্ষা",B.Studies!AK186)))))</f>
        <v>0</v>
      </c>
      <c r="B190" s="50"/>
      <c r="C190" s="51" t="str">
        <f>IFERROR(IF(AN190="","",RANK(AN190,AN$8:AN$172,0)+COUNTIF(AN$8:AN190,AN190)-1),"")</f>
        <v/>
      </c>
      <c r="D190" s="52" t="str">
        <f t="shared" si="283"/>
        <v/>
      </c>
      <c r="E190" s="52" t="str">
        <f t="shared" si="284"/>
        <v/>
      </c>
      <c r="F190" s="52" t="str">
        <f t="shared" si="285"/>
        <v/>
      </c>
      <c r="G190" s="52" t="str">
        <f t="shared" si="286"/>
        <v/>
      </c>
      <c r="H190" s="49" t="str">
        <f t="shared" si="287"/>
        <v/>
      </c>
      <c r="I190" s="49" t="str">
        <f t="shared" si="288"/>
        <v/>
      </c>
      <c r="J190" s="49" t="str">
        <f t="shared" si="289"/>
        <v/>
      </c>
      <c r="K190" s="52" t="str">
        <f t="shared" si="290"/>
        <v/>
      </c>
      <c r="L190" s="52" t="str">
        <f t="shared" si="291"/>
        <v/>
      </c>
      <c r="M190" s="52" t="str">
        <f t="shared" si="292"/>
        <v/>
      </c>
      <c r="N190" s="52" t="str">
        <f t="shared" si="293"/>
        <v/>
      </c>
      <c r="O190" s="52" t="str">
        <f t="shared" si="294"/>
        <v/>
      </c>
      <c r="P190" s="49" t="str">
        <f t="shared" si="295"/>
        <v/>
      </c>
      <c r="Q190" s="49" t="str">
        <f t="shared" si="296"/>
        <v/>
      </c>
      <c r="R190" s="49" t="str">
        <f t="shared" si="297"/>
        <v/>
      </c>
      <c r="S190" s="49" t="str">
        <f t="shared" si="298"/>
        <v/>
      </c>
      <c r="T190" s="49" t="str">
        <f t="shared" si="299"/>
        <v/>
      </c>
      <c r="U190" s="52" t="str">
        <f t="shared" si="300"/>
        <v/>
      </c>
      <c r="V190" s="52" t="str">
        <f t="shared" si="301"/>
        <v/>
      </c>
      <c r="W190" s="52" t="str">
        <f t="shared" si="302"/>
        <v/>
      </c>
      <c r="X190" s="52" t="str">
        <f t="shared" si="303"/>
        <v/>
      </c>
      <c r="Y190" s="52" t="str">
        <f t="shared" si="304"/>
        <v/>
      </c>
      <c r="Z190" s="49" t="str">
        <f t="shared" si="305"/>
        <v/>
      </c>
      <c r="AA190" s="49" t="str">
        <f t="shared" si="306"/>
        <v/>
      </c>
      <c r="AB190" s="49" t="str">
        <f t="shared" si="307"/>
        <v/>
      </c>
      <c r="AC190" s="49" t="str">
        <f t="shared" si="308"/>
        <v/>
      </c>
      <c r="AD190" s="49" t="str">
        <f t="shared" si="309"/>
        <v/>
      </c>
      <c r="AE190" s="52" t="str">
        <f t="shared" si="310"/>
        <v/>
      </c>
      <c r="AF190" s="52" t="str">
        <f t="shared" si="311"/>
        <v/>
      </c>
      <c r="AG190" s="52" t="str">
        <f t="shared" si="312"/>
        <v/>
      </c>
      <c r="AH190" s="52" t="str">
        <f t="shared" si="313"/>
        <v/>
      </c>
      <c r="AI190" s="52" t="str">
        <f t="shared" si="314"/>
        <v/>
      </c>
      <c r="AJ190" s="52" t="str">
        <f t="shared" si="234"/>
        <v/>
      </c>
      <c r="AK190" s="68" t="str">
        <f t="shared" si="315"/>
        <v/>
      </c>
      <c r="AL190" s="68" t="str">
        <f t="shared" si="316"/>
        <v/>
      </c>
      <c r="AM190" s="68"/>
      <c r="AN190" s="68" t="str">
        <f t="shared" si="317"/>
        <v/>
      </c>
      <c r="AO190" s="69" t="str">
        <f t="shared" si="220"/>
        <v/>
      </c>
      <c r="AP190" s="83" t="str">
        <f t="shared" si="318"/>
        <v/>
      </c>
      <c r="AQ190" s="98" t="str">
        <f t="shared" si="319"/>
        <v/>
      </c>
      <c r="AR190" s="99" t="str">
        <f t="shared" si="320"/>
        <v/>
      </c>
      <c r="AS190" s="32" t="e">
        <f t="shared" si="321"/>
        <v>#VALUE!</v>
      </c>
      <c r="AT190" s="32" t="e">
        <f t="shared" si="322"/>
        <v>#VALUE!</v>
      </c>
      <c r="AU190" s="32" t="str">
        <f t="shared" si="323"/>
        <v>F</v>
      </c>
      <c r="AV190" s="33" t="str">
        <f t="shared" si="324"/>
        <v/>
      </c>
      <c r="AW190" s="100" t="str">
        <f t="shared" si="325"/>
        <v>F</v>
      </c>
      <c r="AX190" s="101" t="str">
        <f t="shared" si="326"/>
        <v/>
      </c>
      <c r="AY190" s="31" t="str">
        <f t="shared" si="327"/>
        <v/>
      </c>
      <c r="BB190" s="33">
        <f t="shared" si="328"/>
        <v>0</v>
      </c>
      <c r="BC190" s="33" t="str">
        <f t="shared" si="329"/>
        <v>Pass</v>
      </c>
      <c r="BD190" s="50" t="str">
        <f t="shared" si="330"/>
        <v/>
      </c>
    </row>
    <row r="191" spans="1:56">
      <c r="A191" s="49">
        <f>IF(D$4="বিজ্ঞান",Science!A187,(IF(D$4="মানবিক",Humanities!A187,(IF(D$4="ব্যাবসায় শিক্ষা",B.Studies!AK187)))))</f>
        <v>0</v>
      </c>
      <c r="B191" s="50"/>
      <c r="C191" s="51" t="str">
        <f>IFERROR(IF(AN191="","",RANK(AN191,AN$8:AN$172,0)+COUNTIF(AN$8:AN191,AN191)-1),"")</f>
        <v/>
      </c>
      <c r="D191" s="52" t="str">
        <f t="shared" si="283"/>
        <v/>
      </c>
      <c r="E191" s="52" t="str">
        <f t="shared" si="284"/>
        <v/>
      </c>
      <c r="F191" s="52" t="str">
        <f t="shared" si="285"/>
        <v/>
      </c>
      <c r="G191" s="52" t="str">
        <f t="shared" si="286"/>
        <v/>
      </c>
      <c r="H191" s="49" t="str">
        <f t="shared" si="287"/>
        <v/>
      </c>
      <c r="I191" s="49" t="str">
        <f t="shared" si="288"/>
        <v/>
      </c>
      <c r="J191" s="49" t="str">
        <f t="shared" si="289"/>
        <v/>
      </c>
      <c r="K191" s="52" t="str">
        <f t="shared" si="290"/>
        <v/>
      </c>
      <c r="L191" s="52" t="str">
        <f t="shared" si="291"/>
        <v/>
      </c>
      <c r="M191" s="52" t="str">
        <f t="shared" si="292"/>
        <v/>
      </c>
      <c r="N191" s="52" t="str">
        <f t="shared" si="293"/>
        <v/>
      </c>
      <c r="O191" s="52" t="str">
        <f t="shared" si="294"/>
        <v/>
      </c>
      <c r="P191" s="49" t="str">
        <f t="shared" si="295"/>
        <v/>
      </c>
      <c r="Q191" s="49" t="str">
        <f t="shared" si="296"/>
        <v/>
      </c>
      <c r="R191" s="49" t="str">
        <f t="shared" si="297"/>
        <v/>
      </c>
      <c r="S191" s="49" t="str">
        <f t="shared" si="298"/>
        <v/>
      </c>
      <c r="T191" s="49" t="str">
        <f t="shared" si="299"/>
        <v/>
      </c>
      <c r="U191" s="52" t="str">
        <f t="shared" si="300"/>
        <v/>
      </c>
      <c r="V191" s="52" t="str">
        <f t="shared" si="301"/>
        <v/>
      </c>
      <c r="W191" s="52" t="str">
        <f t="shared" si="302"/>
        <v/>
      </c>
      <c r="X191" s="52" t="str">
        <f t="shared" si="303"/>
        <v/>
      </c>
      <c r="Y191" s="52" t="str">
        <f t="shared" si="304"/>
        <v/>
      </c>
      <c r="Z191" s="49" t="str">
        <f t="shared" si="305"/>
        <v/>
      </c>
      <c r="AA191" s="49" t="str">
        <f t="shared" si="306"/>
        <v/>
      </c>
      <c r="AB191" s="49" t="str">
        <f t="shared" si="307"/>
        <v/>
      </c>
      <c r="AC191" s="49" t="str">
        <f t="shared" si="308"/>
        <v/>
      </c>
      <c r="AD191" s="49" t="str">
        <f t="shared" si="309"/>
        <v/>
      </c>
      <c r="AE191" s="52" t="str">
        <f t="shared" si="310"/>
        <v/>
      </c>
      <c r="AF191" s="52" t="str">
        <f t="shared" si="311"/>
        <v/>
      </c>
      <c r="AG191" s="52" t="str">
        <f t="shared" si="312"/>
        <v/>
      </c>
      <c r="AH191" s="52" t="str">
        <f t="shared" si="313"/>
        <v/>
      </c>
      <c r="AI191" s="52" t="str">
        <f t="shared" si="314"/>
        <v/>
      </c>
      <c r="AJ191" s="52" t="str">
        <f t="shared" si="234"/>
        <v/>
      </c>
      <c r="AK191" s="68" t="str">
        <f t="shared" si="315"/>
        <v/>
      </c>
      <c r="AL191" s="68" t="str">
        <f t="shared" si="316"/>
        <v/>
      </c>
      <c r="AM191" s="68"/>
      <c r="AN191" s="68" t="str">
        <f t="shared" si="317"/>
        <v/>
      </c>
      <c r="AO191" s="69" t="str">
        <f t="shared" si="220"/>
        <v/>
      </c>
      <c r="AP191" s="83" t="str">
        <f t="shared" si="318"/>
        <v/>
      </c>
      <c r="AQ191" s="98" t="str">
        <f t="shared" si="319"/>
        <v/>
      </c>
      <c r="AR191" s="99" t="str">
        <f t="shared" si="320"/>
        <v/>
      </c>
      <c r="AS191" s="32" t="e">
        <f t="shared" si="321"/>
        <v>#VALUE!</v>
      </c>
      <c r="AT191" s="32" t="e">
        <f t="shared" si="322"/>
        <v>#VALUE!</v>
      </c>
      <c r="AU191" s="32" t="str">
        <f t="shared" si="323"/>
        <v>F</v>
      </c>
      <c r="AV191" s="33" t="str">
        <f t="shared" si="324"/>
        <v/>
      </c>
      <c r="AW191" s="100" t="str">
        <f t="shared" si="325"/>
        <v>F</v>
      </c>
      <c r="AX191" s="101" t="str">
        <f t="shared" si="326"/>
        <v/>
      </c>
      <c r="AY191" s="31" t="str">
        <f t="shared" si="327"/>
        <v/>
      </c>
      <c r="BB191" s="33">
        <f t="shared" si="328"/>
        <v>0</v>
      </c>
      <c r="BC191" s="33" t="str">
        <f t="shared" si="329"/>
        <v>Pass</v>
      </c>
      <c r="BD191" s="50" t="str">
        <f t="shared" si="330"/>
        <v/>
      </c>
    </row>
    <row r="192" spans="1:56">
      <c r="A192" s="49">
        <f>IF(D$4="বিজ্ঞান",Science!A188,(IF(D$4="মানবিক",Humanities!A188,(IF(D$4="ব্যাবসায় শিক্ষা",B.Studies!AK188)))))</f>
        <v>0</v>
      </c>
      <c r="B192" s="50"/>
      <c r="C192" s="143" t="str">
        <f>IFERROR(IF(AN192="","",RANK(AN192,AN$8:AN$172,0)+COUNTIF(AN$8:AN192,AN192)-1),"")</f>
        <v/>
      </c>
      <c r="D192" s="52" t="str">
        <f t="shared" si="283"/>
        <v/>
      </c>
      <c r="E192" s="52" t="str">
        <f t="shared" si="284"/>
        <v/>
      </c>
      <c r="F192" s="52" t="str">
        <f t="shared" si="285"/>
        <v/>
      </c>
      <c r="G192" s="52" t="str">
        <f t="shared" si="286"/>
        <v/>
      </c>
      <c r="H192" s="49" t="str">
        <f t="shared" si="287"/>
        <v/>
      </c>
      <c r="I192" s="49" t="str">
        <f t="shared" si="288"/>
        <v/>
      </c>
      <c r="J192" s="49" t="str">
        <f t="shared" si="289"/>
        <v/>
      </c>
      <c r="K192" s="52" t="str">
        <f t="shared" si="290"/>
        <v/>
      </c>
      <c r="L192" s="52" t="str">
        <f t="shared" si="291"/>
        <v/>
      </c>
      <c r="M192" s="52" t="str">
        <f t="shared" si="292"/>
        <v/>
      </c>
      <c r="N192" s="52" t="str">
        <f t="shared" si="293"/>
        <v/>
      </c>
      <c r="O192" s="52" t="str">
        <f t="shared" si="294"/>
        <v/>
      </c>
      <c r="P192" s="49" t="str">
        <f t="shared" si="295"/>
        <v/>
      </c>
      <c r="Q192" s="49" t="str">
        <f t="shared" si="296"/>
        <v/>
      </c>
      <c r="R192" s="49" t="str">
        <f t="shared" si="297"/>
        <v/>
      </c>
      <c r="S192" s="49" t="str">
        <f t="shared" si="298"/>
        <v/>
      </c>
      <c r="T192" s="49" t="str">
        <f t="shared" si="299"/>
        <v/>
      </c>
      <c r="U192" s="52" t="str">
        <f t="shared" si="300"/>
        <v/>
      </c>
      <c r="V192" s="52" t="str">
        <f t="shared" si="301"/>
        <v/>
      </c>
      <c r="W192" s="52" t="str">
        <f t="shared" si="302"/>
        <v/>
      </c>
      <c r="X192" s="52" t="str">
        <f t="shared" si="303"/>
        <v/>
      </c>
      <c r="Y192" s="52" t="str">
        <f t="shared" si="304"/>
        <v/>
      </c>
      <c r="Z192" s="49" t="str">
        <f t="shared" si="305"/>
        <v/>
      </c>
      <c r="AA192" s="49" t="str">
        <f t="shared" si="306"/>
        <v/>
      </c>
      <c r="AB192" s="49" t="str">
        <f t="shared" si="307"/>
        <v/>
      </c>
      <c r="AC192" s="49" t="str">
        <f t="shared" si="308"/>
        <v/>
      </c>
      <c r="AD192" s="49" t="str">
        <f t="shared" si="309"/>
        <v/>
      </c>
      <c r="AE192" s="52" t="str">
        <f t="shared" si="310"/>
        <v/>
      </c>
      <c r="AF192" s="52" t="str">
        <f t="shared" si="311"/>
        <v/>
      </c>
      <c r="AG192" s="52" t="str">
        <f t="shared" si="312"/>
        <v/>
      </c>
      <c r="AH192" s="52" t="str">
        <f t="shared" si="313"/>
        <v/>
      </c>
      <c r="AI192" s="52" t="str">
        <f t="shared" si="314"/>
        <v/>
      </c>
      <c r="AJ192" s="52" t="str">
        <f t="shared" si="234"/>
        <v/>
      </c>
      <c r="AK192" s="68" t="str">
        <f t="shared" si="315"/>
        <v/>
      </c>
      <c r="AL192" s="68" t="str">
        <f t="shared" si="316"/>
        <v/>
      </c>
      <c r="AM192" s="68"/>
      <c r="AN192" s="203" t="str">
        <f t="shared" si="317"/>
        <v/>
      </c>
      <c r="AO192" s="69" t="str">
        <f t="shared" si="220"/>
        <v/>
      </c>
      <c r="AP192" s="83" t="str">
        <f t="shared" si="318"/>
        <v/>
      </c>
      <c r="AQ192" s="98" t="str">
        <f t="shared" si="319"/>
        <v/>
      </c>
      <c r="AR192" s="99" t="str">
        <f t="shared" si="320"/>
        <v/>
      </c>
      <c r="AS192" s="32" t="e">
        <f t="shared" si="321"/>
        <v>#VALUE!</v>
      </c>
      <c r="AT192" s="32" t="e">
        <f t="shared" si="322"/>
        <v>#VALUE!</v>
      </c>
      <c r="AU192" s="32" t="str">
        <f t="shared" si="323"/>
        <v>F</v>
      </c>
      <c r="AV192" s="33" t="str">
        <f t="shared" si="324"/>
        <v/>
      </c>
      <c r="AW192" s="100" t="str">
        <f t="shared" si="325"/>
        <v>F</v>
      </c>
      <c r="AX192" s="101" t="str">
        <f t="shared" si="326"/>
        <v/>
      </c>
      <c r="AY192" s="31" t="str">
        <f t="shared" si="327"/>
        <v/>
      </c>
      <c r="BB192" s="33">
        <f t="shared" si="328"/>
        <v>0</v>
      </c>
      <c r="BC192" s="33" t="str">
        <f t="shared" si="329"/>
        <v>Pass</v>
      </c>
      <c r="BD192" s="50" t="str">
        <f t="shared" si="330"/>
        <v/>
      </c>
    </row>
    <row r="193" spans="1:56">
      <c r="A193" s="49">
        <f>IF(D$4="বিজ্ঞান",Science!A189,(IF(D$4="মানবিক",Humanities!A189,(IF(D$4="ব্যাবসায় শিক্ষা",B.Studies!AK189)))))</f>
        <v>0</v>
      </c>
      <c r="B193" s="50"/>
      <c r="C193" s="51" t="str">
        <f>IFERROR(IF(AN193="","",RANK(AN193,AN$8:AN$172,0)+COUNTIF(AN$8:AN193,AN193)-1),"")</f>
        <v/>
      </c>
      <c r="D193" s="52" t="str">
        <f t="shared" si="283"/>
        <v/>
      </c>
      <c r="E193" s="52" t="str">
        <f t="shared" si="284"/>
        <v/>
      </c>
      <c r="F193" s="52" t="str">
        <f t="shared" si="285"/>
        <v/>
      </c>
      <c r="G193" s="52" t="str">
        <f t="shared" si="286"/>
        <v/>
      </c>
      <c r="H193" s="49" t="str">
        <f t="shared" si="287"/>
        <v/>
      </c>
      <c r="I193" s="49" t="str">
        <f t="shared" si="288"/>
        <v/>
      </c>
      <c r="J193" s="49" t="str">
        <f t="shared" si="289"/>
        <v/>
      </c>
      <c r="K193" s="52" t="str">
        <f t="shared" si="290"/>
        <v/>
      </c>
      <c r="L193" s="52" t="str">
        <f t="shared" si="291"/>
        <v/>
      </c>
      <c r="M193" s="52" t="str">
        <f t="shared" si="292"/>
        <v/>
      </c>
      <c r="N193" s="52" t="str">
        <f t="shared" si="293"/>
        <v/>
      </c>
      <c r="O193" s="52" t="str">
        <f t="shared" si="294"/>
        <v/>
      </c>
      <c r="P193" s="49" t="str">
        <f t="shared" si="295"/>
        <v/>
      </c>
      <c r="Q193" s="49" t="str">
        <f t="shared" si="296"/>
        <v/>
      </c>
      <c r="R193" s="49" t="str">
        <f t="shared" si="297"/>
        <v/>
      </c>
      <c r="S193" s="49" t="str">
        <f t="shared" si="298"/>
        <v/>
      </c>
      <c r="T193" s="49" t="str">
        <f t="shared" si="299"/>
        <v/>
      </c>
      <c r="U193" s="52" t="str">
        <f t="shared" si="300"/>
        <v/>
      </c>
      <c r="V193" s="52" t="str">
        <f t="shared" si="301"/>
        <v/>
      </c>
      <c r="W193" s="52" t="str">
        <f t="shared" si="302"/>
        <v/>
      </c>
      <c r="X193" s="52" t="str">
        <f t="shared" si="303"/>
        <v/>
      </c>
      <c r="Y193" s="52" t="str">
        <f t="shared" si="304"/>
        <v/>
      </c>
      <c r="Z193" s="49" t="str">
        <f t="shared" si="305"/>
        <v/>
      </c>
      <c r="AA193" s="49" t="str">
        <f t="shared" si="306"/>
        <v/>
      </c>
      <c r="AB193" s="49" t="str">
        <f t="shared" si="307"/>
        <v/>
      </c>
      <c r="AC193" s="49" t="str">
        <f t="shared" si="308"/>
        <v/>
      </c>
      <c r="AD193" s="49" t="str">
        <f t="shared" si="309"/>
        <v/>
      </c>
      <c r="AE193" s="52" t="str">
        <f t="shared" si="310"/>
        <v/>
      </c>
      <c r="AF193" s="52" t="str">
        <f t="shared" si="311"/>
        <v/>
      </c>
      <c r="AG193" s="52" t="str">
        <f t="shared" si="312"/>
        <v/>
      </c>
      <c r="AH193" s="52" t="str">
        <f t="shared" si="313"/>
        <v/>
      </c>
      <c r="AI193" s="52" t="str">
        <f t="shared" si="314"/>
        <v/>
      </c>
      <c r="AJ193" s="52" t="str">
        <f t="shared" si="234"/>
        <v/>
      </c>
      <c r="AK193" s="68" t="str">
        <f t="shared" si="315"/>
        <v/>
      </c>
      <c r="AL193" s="68" t="str">
        <f t="shared" si="316"/>
        <v/>
      </c>
      <c r="AM193" s="68"/>
      <c r="AN193" s="68" t="str">
        <f t="shared" si="317"/>
        <v/>
      </c>
      <c r="AO193" s="69" t="str">
        <f t="shared" si="220"/>
        <v/>
      </c>
      <c r="AP193" s="83" t="str">
        <f t="shared" si="318"/>
        <v/>
      </c>
      <c r="AQ193" s="98" t="str">
        <f t="shared" si="319"/>
        <v/>
      </c>
      <c r="AR193" s="99" t="str">
        <f t="shared" si="320"/>
        <v/>
      </c>
      <c r="AS193" s="32" t="e">
        <f t="shared" si="321"/>
        <v>#VALUE!</v>
      </c>
      <c r="AT193" s="32" t="e">
        <f t="shared" si="322"/>
        <v>#VALUE!</v>
      </c>
      <c r="AU193" s="32" t="str">
        <f t="shared" si="323"/>
        <v>F</v>
      </c>
      <c r="AV193" s="33" t="str">
        <f t="shared" si="324"/>
        <v/>
      </c>
      <c r="AW193" s="100" t="str">
        <f t="shared" si="325"/>
        <v>F</v>
      </c>
      <c r="AX193" s="101" t="str">
        <f t="shared" si="326"/>
        <v/>
      </c>
      <c r="AY193" s="31" t="str">
        <f t="shared" si="327"/>
        <v/>
      </c>
      <c r="BB193" s="33">
        <f t="shared" si="328"/>
        <v>0</v>
      </c>
      <c r="BC193" s="33" t="str">
        <f t="shared" si="329"/>
        <v>Pass</v>
      </c>
      <c r="BD193" s="50" t="str">
        <f t="shared" si="330"/>
        <v/>
      </c>
    </row>
    <row r="194" spans="1:56">
      <c r="A194" s="49">
        <f>IF(D$4="বিজ্ঞান",Science!A190,(IF(D$4="মানবিক",Humanities!A190,(IF(D$4="ব্যাবসায় শিক্ষা",B.Studies!AK190)))))</f>
        <v>0</v>
      </c>
      <c r="B194" s="50"/>
      <c r="C194" s="51" t="str">
        <f>IFERROR(IF(AN194="","",RANK(AN194,AN$8:AN$172,0)+COUNTIF(AN$8:AN194,AN194)-1),"")</f>
        <v/>
      </c>
      <c r="D194" s="52" t="str">
        <f t="shared" si="283"/>
        <v/>
      </c>
      <c r="E194" s="52" t="str">
        <f t="shared" si="284"/>
        <v/>
      </c>
      <c r="F194" s="52" t="str">
        <f t="shared" si="285"/>
        <v/>
      </c>
      <c r="G194" s="52" t="str">
        <f t="shared" si="286"/>
        <v/>
      </c>
      <c r="H194" s="49" t="str">
        <f t="shared" si="287"/>
        <v/>
      </c>
      <c r="I194" s="49" t="str">
        <f t="shared" si="288"/>
        <v/>
      </c>
      <c r="J194" s="49" t="str">
        <f t="shared" si="289"/>
        <v/>
      </c>
      <c r="K194" s="52" t="str">
        <f t="shared" si="290"/>
        <v/>
      </c>
      <c r="L194" s="52" t="str">
        <f t="shared" si="291"/>
        <v/>
      </c>
      <c r="M194" s="52" t="str">
        <f t="shared" si="292"/>
        <v/>
      </c>
      <c r="N194" s="52" t="str">
        <f t="shared" si="293"/>
        <v/>
      </c>
      <c r="O194" s="52" t="str">
        <f t="shared" si="294"/>
        <v/>
      </c>
      <c r="P194" s="49" t="str">
        <f t="shared" si="295"/>
        <v/>
      </c>
      <c r="Q194" s="49" t="str">
        <f t="shared" si="296"/>
        <v/>
      </c>
      <c r="R194" s="49" t="str">
        <f t="shared" si="297"/>
        <v/>
      </c>
      <c r="S194" s="49" t="str">
        <f t="shared" si="298"/>
        <v/>
      </c>
      <c r="T194" s="49" t="str">
        <f t="shared" si="299"/>
        <v/>
      </c>
      <c r="U194" s="52" t="str">
        <f t="shared" si="300"/>
        <v/>
      </c>
      <c r="V194" s="52" t="str">
        <f t="shared" si="301"/>
        <v/>
      </c>
      <c r="W194" s="52" t="str">
        <f t="shared" si="302"/>
        <v/>
      </c>
      <c r="X194" s="52" t="str">
        <f t="shared" si="303"/>
        <v/>
      </c>
      <c r="Y194" s="52" t="str">
        <f t="shared" si="304"/>
        <v/>
      </c>
      <c r="Z194" s="49" t="str">
        <f t="shared" si="305"/>
        <v/>
      </c>
      <c r="AA194" s="49" t="str">
        <f t="shared" si="306"/>
        <v/>
      </c>
      <c r="AB194" s="49" t="str">
        <f t="shared" si="307"/>
        <v/>
      </c>
      <c r="AC194" s="49" t="str">
        <f t="shared" si="308"/>
        <v/>
      </c>
      <c r="AD194" s="49" t="str">
        <f t="shared" si="309"/>
        <v/>
      </c>
      <c r="AE194" s="52" t="str">
        <f t="shared" si="310"/>
        <v/>
      </c>
      <c r="AF194" s="52" t="str">
        <f t="shared" si="311"/>
        <v/>
      </c>
      <c r="AG194" s="52" t="str">
        <f t="shared" si="312"/>
        <v/>
      </c>
      <c r="AH194" s="52" t="str">
        <f t="shared" si="313"/>
        <v/>
      </c>
      <c r="AI194" s="52" t="str">
        <f t="shared" si="314"/>
        <v/>
      </c>
      <c r="AJ194" s="52" t="str">
        <f t="shared" si="234"/>
        <v/>
      </c>
      <c r="AK194" s="68" t="str">
        <f t="shared" si="315"/>
        <v/>
      </c>
      <c r="AL194" s="68" t="str">
        <f t="shared" si="316"/>
        <v/>
      </c>
      <c r="AM194" s="68"/>
      <c r="AN194" s="68" t="str">
        <f t="shared" si="317"/>
        <v/>
      </c>
      <c r="AO194" s="69" t="str">
        <f t="shared" si="220"/>
        <v/>
      </c>
      <c r="AP194" s="83" t="str">
        <f t="shared" si="318"/>
        <v/>
      </c>
      <c r="AQ194" s="98" t="str">
        <f t="shared" si="319"/>
        <v/>
      </c>
      <c r="AR194" s="99" t="str">
        <f t="shared" si="320"/>
        <v/>
      </c>
      <c r="AS194" s="32" t="e">
        <f t="shared" si="321"/>
        <v>#VALUE!</v>
      </c>
      <c r="AT194" s="32" t="e">
        <f t="shared" si="322"/>
        <v>#VALUE!</v>
      </c>
      <c r="AU194" s="32" t="str">
        <f t="shared" si="323"/>
        <v>F</v>
      </c>
      <c r="AV194" s="33" t="str">
        <f t="shared" si="324"/>
        <v/>
      </c>
      <c r="AW194" s="100" t="str">
        <f t="shared" si="325"/>
        <v>F</v>
      </c>
      <c r="AX194" s="101" t="str">
        <f t="shared" si="326"/>
        <v/>
      </c>
      <c r="AY194" s="31" t="str">
        <f t="shared" si="327"/>
        <v/>
      </c>
      <c r="BB194" s="33">
        <f t="shared" si="328"/>
        <v>0</v>
      </c>
      <c r="BC194" s="33" t="str">
        <f t="shared" si="329"/>
        <v>Pass</v>
      </c>
      <c r="BD194" s="50" t="str">
        <f t="shared" si="330"/>
        <v/>
      </c>
    </row>
    <row r="195" spans="1:56">
      <c r="A195" s="49">
        <f>IF(D$4="বিজ্ঞান",Science!A191,(IF(D$4="মানবিক",Humanities!A191,(IF(D$4="ব্যাবসায় শিক্ষা",B.Studies!AK191)))))</f>
        <v>0</v>
      </c>
      <c r="B195" s="50"/>
      <c r="C195" s="51" t="str">
        <f>IFERROR(IF(AN195="","",RANK(AN195,AN$8:AN$172,0)+COUNTIF(AN$8:AN195,AN195)-1),"")</f>
        <v/>
      </c>
      <c r="D195" s="52" t="str">
        <f t="shared" si="283"/>
        <v/>
      </c>
      <c r="E195" s="52" t="str">
        <f t="shared" si="284"/>
        <v/>
      </c>
      <c r="F195" s="52" t="str">
        <f t="shared" si="285"/>
        <v/>
      </c>
      <c r="G195" s="52" t="str">
        <f t="shared" si="286"/>
        <v/>
      </c>
      <c r="H195" s="49" t="str">
        <f t="shared" si="287"/>
        <v/>
      </c>
      <c r="I195" s="49" t="str">
        <f t="shared" si="288"/>
        <v/>
      </c>
      <c r="J195" s="49" t="str">
        <f t="shared" si="289"/>
        <v/>
      </c>
      <c r="K195" s="52" t="str">
        <f t="shared" si="290"/>
        <v/>
      </c>
      <c r="L195" s="52" t="str">
        <f t="shared" si="291"/>
        <v/>
      </c>
      <c r="M195" s="52" t="str">
        <f t="shared" si="292"/>
        <v/>
      </c>
      <c r="N195" s="52" t="str">
        <f t="shared" si="293"/>
        <v/>
      </c>
      <c r="O195" s="52" t="str">
        <f t="shared" si="294"/>
        <v/>
      </c>
      <c r="P195" s="49" t="str">
        <f t="shared" si="295"/>
        <v/>
      </c>
      <c r="Q195" s="49" t="str">
        <f t="shared" si="296"/>
        <v/>
      </c>
      <c r="R195" s="49" t="str">
        <f t="shared" si="297"/>
        <v/>
      </c>
      <c r="S195" s="49" t="str">
        <f t="shared" si="298"/>
        <v/>
      </c>
      <c r="T195" s="49" t="str">
        <f t="shared" si="299"/>
        <v/>
      </c>
      <c r="U195" s="52" t="str">
        <f t="shared" si="300"/>
        <v/>
      </c>
      <c r="V195" s="52" t="str">
        <f t="shared" si="301"/>
        <v/>
      </c>
      <c r="W195" s="52" t="str">
        <f t="shared" si="302"/>
        <v/>
      </c>
      <c r="X195" s="52" t="str">
        <f t="shared" si="303"/>
        <v/>
      </c>
      <c r="Y195" s="52" t="str">
        <f t="shared" si="304"/>
        <v/>
      </c>
      <c r="Z195" s="49" t="str">
        <f t="shared" si="305"/>
        <v/>
      </c>
      <c r="AA195" s="49" t="str">
        <f t="shared" si="306"/>
        <v/>
      </c>
      <c r="AB195" s="49" t="str">
        <f t="shared" si="307"/>
        <v/>
      </c>
      <c r="AC195" s="49" t="str">
        <f t="shared" si="308"/>
        <v/>
      </c>
      <c r="AD195" s="49" t="str">
        <f t="shared" si="309"/>
        <v/>
      </c>
      <c r="AE195" s="52" t="str">
        <f t="shared" si="310"/>
        <v/>
      </c>
      <c r="AF195" s="52" t="str">
        <f t="shared" si="311"/>
        <v/>
      </c>
      <c r="AG195" s="52" t="str">
        <f t="shared" si="312"/>
        <v/>
      </c>
      <c r="AH195" s="52" t="str">
        <f t="shared" si="313"/>
        <v/>
      </c>
      <c r="AI195" s="52" t="str">
        <f t="shared" si="314"/>
        <v/>
      </c>
      <c r="AJ195" s="52" t="str">
        <f t="shared" si="234"/>
        <v/>
      </c>
      <c r="AK195" s="68" t="str">
        <f t="shared" si="315"/>
        <v/>
      </c>
      <c r="AL195" s="68" t="str">
        <f t="shared" si="316"/>
        <v/>
      </c>
      <c r="AM195" s="68"/>
      <c r="AN195" s="68" t="str">
        <f t="shared" si="317"/>
        <v/>
      </c>
      <c r="AO195" s="69" t="str">
        <f t="shared" si="220"/>
        <v/>
      </c>
      <c r="AP195" s="83" t="str">
        <f t="shared" si="318"/>
        <v/>
      </c>
      <c r="AQ195" s="98" t="str">
        <f t="shared" si="319"/>
        <v/>
      </c>
      <c r="AR195" s="99" t="str">
        <f t="shared" si="320"/>
        <v/>
      </c>
      <c r="AS195" s="32" t="e">
        <f t="shared" si="321"/>
        <v>#VALUE!</v>
      </c>
      <c r="AT195" s="32" t="e">
        <f t="shared" si="322"/>
        <v>#VALUE!</v>
      </c>
      <c r="AU195" s="32" t="str">
        <f t="shared" si="323"/>
        <v>F</v>
      </c>
      <c r="AV195" s="33" t="str">
        <f t="shared" si="324"/>
        <v/>
      </c>
      <c r="AW195" s="100" t="str">
        <f t="shared" si="325"/>
        <v>F</v>
      </c>
      <c r="AX195" s="101" t="str">
        <f t="shared" si="326"/>
        <v/>
      </c>
      <c r="AY195" s="31" t="str">
        <f t="shared" si="327"/>
        <v/>
      </c>
      <c r="BB195" s="33">
        <f t="shared" si="328"/>
        <v>0</v>
      </c>
      <c r="BC195" s="33" t="str">
        <f t="shared" si="329"/>
        <v>Pass</v>
      </c>
      <c r="BD195" s="50" t="str">
        <f t="shared" si="330"/>
        <v/>
      </c>
    </row>
    <row r="196" spans="1:56">
      <c r="A196" s="49">
        <f>IF(D$4="বিজ্ঞান",Science!A192,(IF(D$4="মানবিক",Humanities!A192,(IF(D$4="ব্যাবসায় শিক্ষা",B.Studies!AK192)))))</f>
        <v>0</v>
      </c>
      <c r="B196" s="50"/>
      <c r="C196" s="51" t="str">
        <f>IFERROR(IF(AN196="","",RANK(AN196,AN$8:AN$172,0)+COUNTIF(AN$8:AN196,AN196)-1),"")</f>
        <v/>
      </c>
      <c r="D196" s="52" t="str">
        <f t="shared" si="283"/>
        <v/>
      </c>
      <c r="E196" s="52" t="str">
        <f t="shared" si="284"/>
        <v/>
      </c>
      <c r="F196" s="52" t="str">
        <f t="shared" si="285"/>
        <v/>
      </c>
      <c r="G196" s="52" t="str">
        <f t="shared" si="286"/>
        <v/>
      </c>
      <c r="H196" s="49" t="str">
        <f t="shared" si="287"/>
        <v/>
      </c>
      <c r="I196" s="49" t="str">
        <f t="shared" si="288"/>
        <v/>
      </c>
      <c r="J196" s="49" t="str">
        <f t="shared" si="289"/>
        <v/>
      </c>
      <c r="K196" s="52" t="str">
        <f t="shared" si="290"/>
        <v/>
      </c>
      <c r="L196" s="52" t="str">
        <f t="shared" si="291"/>
        <v/>
      </c>
      <c r="M196" s="52" t="str">
        <f t="shared" si="292"/>
        <v/>
      </c>
      <c r="N196" s="52" t="str">
        <f t="shared" si="293"/>
        <v/>
      </c>
      <c r="O196" s="52" t="str">
        <f t="shared" si="294"/>
        <v/>
      </c>
      <c r="P196" s="49" t="str">
        <f t="shared" si="295"/>
        <v/>
      </c>
      <c r="Q196" s="49" t="str">
        <f t="shared" si="296"/>
        <v/>
      </c>
      <c r="R196" s="49" t="str">
        <f t="shared" si="297"/>
        <v/>
      </c>
      <c r="S196" s="49" t="str">
        <f t="shared" si="298"/>
        <v/>
      </c>
      <c r="T196" s="49" t="str">
        <f t="shared" si="299"/>
        <v/>
      </c>
      <c r="U196" s="52" t="str">
        <f t="shared" si="300"/>
        <v/>
      </c>
      <c r="V196" s="52" t="str">
        <f t="shared" si="301"/>
        <v/>
      </c>
      <c r="W196" s="52" t="str">
        <f t="shared" si="302"/>
        <v/>
      </c>
      <c r="X196" s="52" t="str">
        <f t="shared" si="303"/>
        <v/>
      </c>
      <c r="Y196" s="52" t="str">
        <f t="shared" si="304"/>
        <v/>
      </c>
      <c r="Z196" s="49" t="str">
        <f t="shared" si="305"/>
        <v/>
      </c>
      <c r="AA196" s="49" t="str">
        <f t="shared" si="306"/>
        <v/>
      </c>
      <c r="AB196" s="49" t="str">
        <f t="shared" si="307"/>
        <v/>
      </c>
      <c r="AC196" s="49" t="str">
        <f t="shared" si="308"/>
        <v/>
      </c>
      <c r="AD196" s="49" t="str">
        <f t="shared" si="309"/>
        <v/>
      </c>
      <c r="AE196" s="52" t="str">
        <f t="shared" si="310"/>
        <v/>
      </c>
      <c r="AF196" s="52" t="str">
        <f t="shared" si="311"/>
        <v/>
      </c>
      <c r="AG196" s="52" t="str">
        <f t="shared" si="312"/>
        <v/>
      </c>
      <c r="AH196" s="52" t="str">
        <f t="shared" si="313"/>
        <v/>
      </c>
      <c r="AI196" s="52" t="str">
        <f t="shared" si="314"/>
        <v/>
      </c>
      <c r="AJ196" s="52" t="str">
        <f t="shared" si="234"/>
        <v/>
      </c>
      <c r="AK196" s="68" t="str">
        <f t="shared" si="315"/>
        <v/>
      </c>
      <c r="AL196" s="68" t="str">
        <f t="shared" si="316"/>
        <v/>
      </c>
      <c r="AM196" s="68"/>
      <c r="AN196" s="68" t="str">
        <f t="shared" si="317"/>
        <v/>
      </c>
      <c r="AO196" s="69" t="str">
        <f t="shared" si="220"/>
        <v/>
      </c>
      <c r="AP196" s="83" t="str">
        <f t="shared" si="318"/>
        <v/>
      </c>
      <c r="AQ196" s="98" t="str">
        <f t="shared" si="319"/>
        <v/>
      </c>
      <c r="AR196" s="99" t="str">
        <f t="shared" si="320"/>
        <v/>
      </c>
      <c r="AS196" s="32" t="e">
        <f t="shared" si="321"/>
        <v>#VALUE!</v>
      </c>
      <c r="AT196" s="32" t="e">
        <f t="shared" si="322"/>
        <v>#VALUE!</v>
      </c>
      <c r="AU196" s="32" t="str">
        <f t="shared" si="323"/>
        <v>F</v>
      </c>
      <c r="AV196" s="33" t="str">
        <f t="shared" si="324"/>
        <v/>
      </c>
      <c r="AW196" s="100" t="str">
        <f t="shared" si="325"/>
        <v>F</v>
      </c>
      <c r="AX196" s="101" t="str">
        <f t="shared" si="326"/>
        <v/>
      </c>
      <c r="AY196" s="31" t="str">
        <f t="shared" si="327"/>
        <v/>
      </c>
      <c r="BB196" s="33">
        <f t="shared" si="328"/>
        <v>0</v>
      </c>
      <c r="BC196" s="33" t="str">
        <f t="shared" si="329"/>
        <v>Pass</v>
      </c>
      <c r="BD196" s="50" t="str">
        <f t="shared" si="330"/>
        <v/>
      </c>
    </row>
    <row r="197" spans="1:56">
      <c r="A197" s="49">
        <f>IF(D$4="বিজ্ঞান",Science!A193,(IF(D$4="মানবিক",Humanities!A193,(IF(D$4="ব্যাবসায় শিক্ষা",B.Studies!AK193)))))</f>
        <v>0</v>
      </c>
      <c r="B197" s="50"/>
      <c r="C197" s="51" t="str">
        <f>IFERROR(IF(AN197="","",RANK(AN197,AN$8:AN$172,0)+COUNTIF(AN$8:AN197,AN197)-1),"")</f>
        <v/>
      </c>
      <c r="D197" s="52" t="str">
        <f t="shared" si="283"/>
        <v/>
      </c>
      <c r="E197" s="52" t="str">
        <f t="shared" si="284"/>
        <v/>
      </c>
      <c r="F197" s="52" t="str">
        <f t="shared" si="285"/>
        <v/>
      </c>
      <c r="G197" s="52" t="str">
        <f t="shared" si="286"/>
        <v/>
      </c>
      <c r="H197" s="49" t="str">
        <f t="shared" si="287"/>
        <v/>
      </c>
      <c r="I197" s="49" t="str">
        <f t="shared" si="288"/>
        <v/>
      </c>
      <c r="J197" s="49" t="str">
        <f t="shared" si="289"/>
        <v/>
      </c>
      <c r="K197" s="52" t="str">
        <f t="shared" si="290"/>
        <v/>
      </c>
      <c r="L197" s="52" t="str">
        <f t="shared" si="291"/>
        <v/>
      </c>
      <c r="M197" s="52" t="str">
        <f t="shared" si="292"/>
        <v/>
      </c>
      <c r="N197" s="52" t="str">
        <f t="shared" si="293"/>
        <v/>
      </c>
      <c r="O197" s="52" t="str">
        <f t="shared" si="294"/>
        <v/>
      </c>
      <c r="P197" s="49" t="str">
        <f t="shared" si="295"/>
        <v/>
      </c>
      <c r="Q197" s="49" t="str">
        <f t="shared" si="296"/>
        <v/>
      </c>
      <c r="R197" s="49" t="str">
        <f t="shared" si="297"/>
        <v/>
      </c>
      <c r="S197" s="49" t="str">
        <f t="shared" si="298"/>
        <v/>
      </c>
      <c r="T197" s="49" t="str">
        <f t="shared" si="299"/>
        <v/>
      </c>
      <c r="U197" s="52" t="str">
        <f t="shared" si="300"/>
        <v/>
      </c>
      <c r="V197" s="52" t="str">
        <f t="shared" si="301"/>
        <v/>
      </c>
      <c r="W197" s="52" t="str">
        <f t="shared" si="302"/>
        <v/>
      </c>
      <c r="X197" s="52" t="str">
        <f t="shared" si="303"/>
        <v/>
      </c>
      <c r="Y197" s="52" t="str">
        <f t="shared" si="304"/>
        <v/>
      </c>
      <c r="Z197" s="49" t="str">
        <f t="shared" si="305"/>
        <v/>
      </c>
      <c r="AA197" s="49" t="str">
        <f t="shared" si="306"/>
        <v/>
      </c>
      <c r="AB197" s="49" t="str">
        <f t="shared" si="307"/>
        <v/>
      </c>
      <c r="AC197" s="49" t="str">
        <f t="shared" si="308"/>
        <v/>
      </c>
      <c r="AD197" s="49" t="str">
        <f t="shared" si="309"/>
        <v/>
      </c>
      <c r="AE197" s="52" t="str">
        <f t="shared" si="310"/>
        <v/>
      </c>
      <c r="AF197" s="52" t="str">
        <f t="shared" si="311"/>
        <v/>
      </c>
      <c r="AG197" s="52" t="str">
        <f t="shared" si="312"/>
        <v/>
      </c>
      <c r="AH197" s="52" t="str">
        <f t="shared" si="313"/>
        <v/>
      </c>
      <c r="AI197" s="52" t="str">
        <f t="shared" si="314"/>
        <v/>
      </c>
      <c r="AJ197" s="52" t="str">
        <f t="shared" si="234"/>
        <v/>
      </c>
      <c r="AK197" s="68" t="str">
        <f t="shared" si="315"/>
        <v/>
      </c>
      <c r="AL197" s="68" t="str">
        <f t="shared" si="316"/>
        <v/>
      </c>
      <c r="AM197" s="68"/>
      <c r="AN197" s="68" t="str">
        <f t="shared" si="317"/>
        <v/>
      </c>
      <c r="AO197" s="69" t="str">
        <f t="shared" si="220"/>
        <v/>
      </c>
      <c r="AP197" s="83" t="str">
        <f t="shared" si="318"/>
        <v/>
      </c>
      <c r="AQ197" s="98" t="str">
        <f t="shared" si="319"/>
        <v/>
      </c>
      <c r="AR197" s="99" t="str">
        <f t="shared" si="320"/>
        <v/>
      </c>
      <c r="AS197" s="32" t="e">
        <f t="shared" si="321"/>
        <v>#VALUE!</v>
      </c>
      <c r="AT197" s="32" t="e">
        <f t="shared" si="322"/>
        <v>#VALUE!</v>
      </c>
      <c r="AU197" s="32" t="str">
        <f t="shared" si="323"/>
        <v>F</v>
      </c>
      <c r="AV197" s="33" t="str">
        <f t="shared" si="324"/>
        <v/>
      </c>
      <c r="AW197" s="100" t="str">
        <f t="shared" si="325"/>
        <v>F</v>
      </c>
      <c r="AX197" s="101" t="str">
        <f t="shared" si="326"/>
        <v/>
      </c>
      <c r="AY197" s="31" t="str">
        <f t="shared" si="327"/>
        <v/>
      </c>
      <c r="BB197" s="33">
        <f t="shared" si="328"/>
        <v>0</v>
      </c>
      <c r="BC197" s="33" t="str">
        <f t="shared" si="329"/>
        <v>Pass</v>
      </c>
      <c r="BD197" s="50" t="str">
        <f t="shared" si="330"/>
        <v/>
      </c>
    </row>
    <row r="198" spans="1:56">
      <c r="A198" s="49">
        <f>IF(D$4="বিজ্ঞান",Science!A194,(IF(D$4="মানবিক",Humanities!A194,(IF(D$4="ব্যাবসায় শিক্ষা",B.Studies!AK194)))))</f>
        <v>0</v>
      </c>
      <c r="B198" s="50"/>
      <c r="C198" s="51" t="str">
        <f>IFERROR(IF(AN198="","",RANK(AN198,AN$8:AN$172,0)+COUNTIF(AN$8:AN198,AN198)-1),"")</f>
        <v/>
      </c>
      <c r="D198" s="52" t="str">
        <f t="shared" si="283"/>
        <v/>
      </c>
      <c r="E198" s="52" t="str">
        <f t="shared" si="284"/>
        <v/>
      </c>
      <c r="F198" s="52" t="str">
        <f t="shared" si="285"/>
        <v/>
      </c>
      <c r="G198" s="52" t="str">
        <f t="shared" si="286"/>
        <v/>
      </c>
      <c r="H198" s="49" t="str">
        <f t="shared" si="287"/>
        <v/>
      </c>
      <c r="I198" s="49" t="str">
        <f t="shared" si="288"/>
        <v/>
      </c>
      <c r="J198" s="49" t="str">
        <f t="shared" si="289"/>
        <v/>
      </c>
      <c r="K198" s="52" t="str">
        <f t="shared" si="290"/>
        <v/>
      </c>
      <c r="L198" s="52" t="str">
        <f t="shared" si="291"/>
        <v/>
      </c>
      <c r="M198" s="52" t="str">
        <f t="shared" si="292"/>
        <v/>
      </c>
      <c r="N198" s="52" t="str">
        <f t="shared" si="293"/>
        <v/>
      </c>
      <c r="O198" s="52" t="str">
        <f t="shared" si="294"/>
        <v/>
      </c>
      <c r="P198" s="49" t="str">
        <f t="shared" si="295"/>
        <v/>
      </c>
      <c r="Q198" s="49" t="str">
        <f t="shared" si="296"/>
        <v/>
      </c>
      <c r="R198" s="49" t="str">
        <f t="shared" si="297"/>
        <v/>
      </c>
      <c r="S198" s="49" t="str">
        <f t="shared" si="298"/>
        <v/>
      </c>
      <c r="T198" s="49" t="str">
        <f t="shared" si="299"/>
        <v/>
      </c>
      <c r="U198" s="52" t="str">
        <f t="shared" si="300"/>
        <v/>
      </c>
      <c r="V198" s="52" t="str">
        <f t="shared" si="301"/>
        <v/>
      </c>
      <c r="W198" s="52" t="str">
        <f t="shared" si="302"/>
        <v/>
      </c>
      <c r="X198" s="52" t="str">
        <f t="shared" si="303"/>
        <v/>
      </c>
      <c r="Y198" s="52" t="str">
        <f t="shared" si="304"/>
        <v/>
      </c>
      <c r="Z198" s="49" t="str">
        <f t="shared" si="305"/>
        <v/>
      </c>
      <c r="AA198" s="49" t="str">
        <f t="shared" si="306"/>
        <v/>
      </c>
      <c r="AB198" s="49" t="str">
        <f t="shared" si="307"/>
        <v/>
      </c>
      <c r="AC198" s="49" t="str">
        <f t="shared" si="308"/>
        <v/>
      </c>
      <c r="AD198" s="49" t="str">
        <f t="shared" si="309"/>
        <v/>
      </c>
      <c r="AE198" s="52" t="str">
        <f t="shared" si="310"/>
        <v/>
      </c>
      <c r="AF198" s="52" t="str">
        <f t="shared" si="311"/>
        <v/>
      </c>
      <c r="AG198" s="52" t="str">
        <f t="shared" si="312"/>
        <v/>
      </c>
      <c r="AH198" s="52" t="str">
        <f t="shared" si="313"/>
        <v/>
      </c>
      <c r="AI198" s="52" t="str">
        <f t="shared" si="314"/>
        <v/>
      </c>
      <c r="AJ198" s="52" t="str">
        <f t="shared" si="234"/>
        <v/>
      </c>
      <c r="AK198" s="68" t="str">
        <f t="shared" si="315"/>
        <v/>
      </c>
      <c r="AL198" s="68" t="str">
        <f t="shared" si="316"/>
        <v/>
      </c>
      <c r="AM198" s="68"/>
      <c r="AN198" s="68" t="str">
        <f t="shared" si="317"/>
        <v/>
      </c>
      <c r="AO198" s="69" t="str">
        <f t="shared" si="220"/>
        <v/>
      </c>
      <c r="AP198" s="83" t="str">
        <f t="shared" si="318"/>
        <v/>
      </c>
      <c r="AQ198" s="98" t="str">
        <f t="shared" si="319"/>
        <v/>
      </c>
      <c r="AR198" s="99" t="str">
        <f t="shared" si="320"/>
        <v/>
      </c>
      <c r="AS198" s="32" t="e">
        <f t="shared" si="321"/>
        <v>#VALUE!</v>
      </c>
      <c r="AT198" s="32" t="e">
        <f t="shared" si="322"/>
        <v>#VALUE!</v>
      </c>
      <c r="AU198" s="32" t="str">
        <f t="shared" si="323"/>
        <v>F</v>
      </c>
      <c r="AV198" s="33" t="str">
        <f t="shared" si="324"/>
        <v/>
      </c>
      <c r="AW198" s="100" t="str">
        <f t="shared" si="325"/>
        <v>F</v>
      </c>
      <c r="AX198" s="101" t="str">
        <f t="shared" si="326"/>
        <v/>
      </c>
      <c r="AY198" s="31" t="str">
        <f t="shared" si="327"/>
        <v/>
      </c>
      <c r="BB198" s="33">
        <f t="shared" si="328"/>
        <v>0</v>
      </c>
      <c r="BC198" s="33" t="str">
        <f t="shared" si="329"/>
        <v>Pass</v>
      </c>
      <c r="BD198" s="50" t="str">
        <f t="shared" si="330"/>
        <v/>
      </c>
    </row>
    <row r="199" spans="1:56">
      <c r="A199" s="49">
        <f>IF(D$4="বিজ্ঞান",Science!A195,(IF(D$4="মানবিক",Humanities!A195,(IF(D$4="ব্যাবসায় শিক্ষা",B.Studies!AK195)))))</f>
        <v>0</v>
      </c>
      <c r="B199" s="50"/>
      <c r="C199" s="51" t="str">
        <f>IFERROR(IF(AN199="","",RANK(AN199,AN$8:AN$172,0)+COUNTIF(AN$8:AN199,AN199)-1),"")</f>
        <v/>
      </c>
      <c r="D199" s="52" t="str">
        <f t="shared" si="283"/>
        <v/>
      </c>
      <c r="E199" s="52" t="str">
        <f t="shared" si="284"/>
        <v/>
      </c>
      <c r="F199" s="52" t="str">
        <f t="shared" si="285"/>
        <v/>
      </c>
      <c r="G199" s="52" t="str">
        <f t="shared" si="286"/>
        <v/>
      </c>
      <c r="H199" s="49" t="str">
        <f t="shared" si="287"/>
        <v/>
      </c>
      <c r="I199" s="49" t="str">
        <f t="shared" si="288"/>
        <v/>
      </c>
      <c r="J199" s="49" t="str">
        <f t="shared" si="289"/>
        <v/>
      </c>
      <c r="K199" s="52" t="str">
        <f t="shared" si="290"/>
        <v/>
      </c>
      <c r="L199" s="52" t="str">
        <f t="shared" si="291"/>
        <v/>
      </c>
      <c r="M199" s="52" t="str">
        <f t="shared" si="292"/>
        <v/>
      </c>
      <c r="N199" s="52" t="str">
        <f t="shared" si="293"/>
        <v/>
      </c>
      <c r="O199" s="52" t="str">
        <f t="shared" si="294"/>
        <v/>
      </c>
      <c r="P199" s="49" t="str">
        <f t="shared" si="295"/>
        <v/>
      </c>
      <c r="Q199" s="49" t="str">
        <f t="shared" si="296"/>
        <v/>
      </c>
      <c r="R199" s="49" t="str">
        <f t="shared" si="297"/>
        <v/>
      </c>
      <c r="S199" s="49" t="str">
        <f t="shared" si="298"/>
        <v/>
      </c>
      <c r="T199" s="49" t="str">
        <f t="shared" si="299"/>
        <v/>
      </c>
      <c r="U199" s="52" t="str">
        <f t="shared" si="300"/>
        <v/>
      </c>
      <c r="V199" s="52" t="str">
        <f t="shared" si="301"/>
        <v/>
      </c>
      <c r="W199" s="52" t="str">
        <f t="shared" si="302"/>
        <v/>
      </c>
      <c r="X199" s="52" t="str">
        <f t="shared" si="303"/>
        <v/>
      </c>
      <c r="Y199" s="52" t="str">
        <f t="shared" si="304"/>
        <v/>
      </c>
      <c r="Z199" s="49" t="str">
        <f t="shared" si="305"/>
        <v/>
      </c>
      <c r="AA199" s="49" t="str">
        <f t="shared" si="306"/>
        <v/>
      </c>
      <c r="AB199" s="49" t="str">
        <f t="shared" si="307"/>
        <v/>
      </c>
      <c r="AC199" s="49" t="str">
        <f t="shared" si="308"/>
        <v/>
      </c>
      <c r="AD199" s="49" t="str">
        <f t="shared" si="309"/>
        <v/>
      </c>
      <c r="AE199" s="52" t="str">
        <f t="shared" si="310"/>
        <v/>
      </c>
      <c r="AF199" s="52" t="str">
        <f t="shared" si="311"/>
        <v/>
      </c>
      <c r="AG199" s="52" t="str">
        <f t="shared" si="312"/>
        <v/>
      </c>
      <c r="AH199" s="52" t="str">
        <f t="shared" si="313"/>
        <v/>
      </c>
      <c r="AI199" s="52" t="str">
        <f t="shared" si="314"/>
        <v/>
      </c>
      <c r="AJ199" s="52" t="str">
        <f t="shared" si="234"/>
        <v/>
      </c>
      <c r="AK199" s="68" t="str">
        <f t="shared" si="315"/>
        <v/>
      </c>
      <c r="AL199" s="68" t="str">
        <f t="shared" si="316"/>
        <v/>
      </c>
      <c r="AM199" s="68"/>
      <c r="AN199" s="68" t="str">
        <f t="shared" si="317"/>
        <v/>
      </c>
      <c r="AO199" s="69" t="str">
        <f t="shared" si="220"/>
        <v/>
      </c>
      <c r="AP199" s="83" t="str">
        <f t="shared" si="318"/>
        <v/>
      </c>
      <c r="AQ199" s="98" t="str">
        <f t="shared" si="319"/>
        <v/>
      </c>
      <c r="AR199" s="99" t="str">
        <f t="shared" si="320"/>
        <v/>
      </c>
      <c r="AS199" s="32" t="e">
        <f t="shared" si="321"/>
        <v>#VALUE!</v>
      </c>
      <c r="AT199" s="32" t="e">
        <f t="shared" si="322"/>
        <v>#VALUE!</v>
      </c>
      <c r="AU199" s="32" t="str">
        <f t="shared" si="323"/>
        <v>F</v>
      </c>
      <c r="AV199" s="33" t="str">
        <f t="shared" si="324"/>
        <v/>
      </c>
      <c r="AW199" s="100" t="str">
        <f t="shared" si="325"/>
        <v>F</v>
      </c>
      <c r="AX199" s="101" t="str">
        <f t="shared" si="326"/>
        <v/>
      </c>
      <c r="AY199" s="31" t="str">
        <f t="shared" si="327"/>
        <v/>
      </c>
      <c r="BB199" s="33">
        <f t="shared" si="328"/>
        <v>0</v>
      </c>
      <c r="BC199" s="33" t="str">
        <f t="shared" si="329"/>
        <v>Pass</v>
      </c>
      <c r="BD199" s="50" t="str">
        <f t="shared" si="330"/>
        <v/>
      </c>
    </row>
    <row r="200" spans="1:56">
      <c r="A200" s="49">
        <f>IF(D$4="বিজ্ঞান",Science!A196,(IF(D$4="মানবিক",Humanities!A196,(IF(D$4="ব্যাবসায় শিক্ষা",B.Studies!AK196)))))</f>
        <v>0</v>
      </c>
      <c r="B200" s="50"/>
      <c r="C200" s="51" t="str">
        <f>IFERROR(IF(AN200="","",RANK(AN200,AN$8:AN$172,0)+COUNTIF(AN$8:AN200,AN200)-1),"")</f>
        <v/>
      </c>
      <c r="D200" s="52" t="str">
        <f t="shared" si="283"/>
        <v/>
      </c>
      <c r="E200" s="52" t="str">
        <f t="shared" si="284"/>
        <v/>
      </c>
      <c r="F200" s="52" t="str">
        <f t="shared" si="285"/>
        <v/>
      </c>
      <c r="G200" s="52" t="str">
        <f t="shared" si="286"/>
        <v/>
      </c>
      <c r="H200" s="49" t="str">
        <f t="shared" si="287"/>
        <v/>
      </c>
      <c r="I200" s="49" t="str">
        <f t="shared" si="288"/>
        <v/>
      </c>
      <c r="J200" s="49" t="str">
        <f t="shared" si="289"/>
        <v/>
      </c>
      <c r="K200" s="52" t="str">
        <f t="shared" si="290"/>
        <v/>
      </c>
      <c r="L200" s="52" t="str">
        <f t="shared" si="291"/>
        <v/>
      </c>
      <c r="M200" s="52" t="str">
        <f t="shared" si="292"/>
        <v/>
      </c>
      <c r="N200" s="52" t="str">
        <f t="shared" si="293"/>
        <v/>
      </c>
      <c r="O200" s="52" t="str">
        <f t="shared" si="294"/>
        <v/>
      </c>
      <c r="P200" s="49" t="str">
        <f t="shared" si="295"/>
        <v/>
      </c>
      <c r="Q200" s="49" t="str">
        <f t="shared" si="296"/>
        <v/>
      </c>
      <c r="R200" s="49" t="str">
        <f t="shared" si="297"/>
        <v/>
      </c>
      <c r="S200" s="49" t="str">
        <f t="shared" si="298"/>
        <v/>
      </c>
      <c r="T200" s="49" t="str">
        <f t="shared" si="299"/>
        <v/>
      </c>
      <c r="U200" s="52" t="str">
        <f t="shared" si="300"/>
        <v/>
      </c>
      <c r="V200" s="52" t="str">
        <f t="shared" si="301"/>
        <v/>
      </c>
      <c r="W200" s="52" t="str">
        <f t="shared" si="302"/>
        <v/>
      </c>
      <c r="X200" s="52" t="str">
        <f t="shared" si="303"/>
        <v/>
      </c>
      <c r="Y200" s="52" t="str">
        <f t="shared" si="304"/>
        <v/>
      </c>
      <c r="Z200" s="49" t="str">
        <f t="shared" si="305"/>
        <v/>
      </c>
      <c r="AA200" s="49" t="str">
        <f t="shared" si="306"/>
        <v/>
      </c>
      <c r="AB200" s="49" t="str">
        <f t="shared" si="307"/>
        <v/>
      </c>
      <c r="AC200" s="49" t="str">
        <f t="shared" si="308"/>
        <v/>
      </c>
      <c r="AD200" s="49" t="str">
        <f t="shared" si="309"/>
        <v/>
      </c>
      <c r="AE200" s="52" t="str">
        <f t="shared" si="310"/>
        <v/>
      </c>
      <c r="AF200" s="52" t="str">
        <f t="shared" si="311"/>
        <v/>
      </c>
      <c r="AG200" s="52" t="str">
        <f t="shared" si="312"/>
        <v/>
      </c>
      <c r="AH200" s="52" t="str">
        <f t="shared" si="313"/>
        <v/>
      </c>
      <c r="AI200" s="52" t="str">
        <f t="shared" si="314"/>
        <v/>
      </c>
      <c r="AJ200" s="52" t="str">
        <f t="shared" si="234"/>
        <v/>
      </c>
      <c r="AK200" s="68" t="str">
        <f t="shared" si="315"/>
        <v/>
      </c>
      <c r="AL200" s="68" t="str">
        <f t="shared" si="316"/>
        <v/>
      </c>
      <c r="AM200" s="68"/>
      <c r="AN200" s="68" t="str">
        <f t="shared" si="317"/>
        <v/>
      </c>
      <c r="AO200" s="69" t="str">
        <f t="shared" ref="AO200:AO213" si="331">IF(AN200="","",IF(AN200="Abs.","Abs.",IF(AN200="F","Fail","Pass")))</f>
        <v/>
      </c>
      <c r="AP200" s="83" t="str">
        <f t="shared" si="318"/>
        <v/>
      </c>
      <c r="AQ200" s="98" t="str">
        <f t="shared" si="319"/>
        <v/>
      </c>
      <c r="AR200" s="99" t="str">
        <f t="shared" si="320"/>
        <v/>
      </c>
      <c r="AS200" s="32" t="e">
        <f t="shared" si="321"/>
        <v>#VALUE!</v>
      </c>
      <c r="AT200" s="32" t="e">
        <f t="shared" si="322"/>
        <v>#VALUE!</v>
      </c>
      <c r="AU200" s="32" t="str">
        <f t="shared" si="323"/>
        <v>F</v>
      </c>
      <c r="AV200" s="33" t="str">
        <f t="shared" si="324"/>
        <v/>
      </c>
      <c r="AW200" s="100" t="str">
        <f t="shared" si="325"/>
        <v>F</v>
      </c>
      <c r="AX200" s="101" t="str">
        <f t="shared" si="326"/>
        <v/>
      </c>
      <c r="AY200" s="31" t="str">
        <f t="shared" si="327"/>
        <v/>
      </c>
      <c r="BB200" s="33">
        <f t="shared" si="328"/>
        <v>0</v>
      </c>
      <c r="BC200" s="33" t="str">
        <f t="shared" si="329"/>
        <v>Pass</v>
      </c>
      <c r="BD200" s="50" t="str">
        <f t="shared" si="330"/>
        <v/>
      </c>
    </row>
    <row r="201" spans="1:56">
      <c r="A201" s="49">
        <f>IF(D$4="বিজ্ঞান",Science!A197,(IF(D$4="মানবিক",Humanities!A197,(IF(D$4="ব্যাবসায় শিক্ষা",B.Studies!AK197)))))</f>
        <v>0</v>
      </c>
      <c r="B201" s="50"/>
      <c r="C201" s="51" t="str">
        <f>IFERROR(IF(AN201="","",RANK(AN201,AN$8:AN$172,0)+COUNTIF(AN$8:AN201,AN201)-1),"")</f>
        <v/>
      </c>
      <c r="D201" s="52" t="str">
        <f t="shared" si="283"/>
        <v/>
      </c>
      <c r="E201" s="52" t="str">
        <f t="shared" si="284"/>
        <v/>
      </c>
      <c r="F201" s="52" t="str">
        <f t="shared" si="285"/>
        <v/>
      </c>
      <c r="G201" s="52" t="str">
        <f t="shared" si="286"/>
        <v/>
      </c>
      <c r="H201" s="49" t="str">
        <f t="shared" si="287"/>
        <v/>
      </c>
      <c r="I201" s="49" t="str">
        <f t="shared" si="288"/>
        <v/>
      </c>
      <c r="J201" s="49" t="str">
        <f t="shared" si="289"/>
        <v/>
      </c>
      <c r="K201" s="52" t="str">
        <f t="shared" si="290"/>
        <v/>
      </c>
      <c r="L201" s="52" t="str">
        <f t="shared" si="291"/>
        <v/>
      </c>
      <c r="M201" s="52" t="str">
        <f t="shared" si="292"/>
        <v/>
      </c>
      <c r="N201" s="52" t="str">
        <f t="shared" si="293"/>
        <v/>
      </c>
      <c r="O201" s="52" t="str">
        <f t="shared" si="294"/>
        <v/>
      </c>
      <c r="P201" s="49" t="str">
        <f t="shared" si="295"/>
        <v/>
      </c>
      <c r="Q201" s="49" t="str">
        <f t="shared" si="296"/>
        <v/>
      </c>
      <c r="R201" s="49" t="str">
        <f t="shared" si="297"/>
        <v/>
      </c>
      <c r="S201" s="49" t="str">
        <f t="shared" si="298"/>
        <v/>
      </c>
      <c r="T201" s="49" t="str">
        <f t="shared" si="299"/>
        <v/>
      </c>
      <c r="U201" s="52" t="str">
        <f t="shared" si="300"/>
        <v/>
      </c>
      <c r="V201" s="52" t="str">
        <f t="shared" si="301"/>
        <v/>
      </c>
      <c r="W201" s="52" t="str">
        <f t="shared" si="302"/>
        <v/>
      </c>
      <c r="X201" s="52" t="str">
        <f t="shared" si="303"/>
        <v/>
      </c>
      <c r="Y201" s="52" t="str">
        <f t="shared" si="304"/>
        <v/>
      </c>
      <c r="Z201" s="49" t="str">
        <f t="shared" si="305"/>
        <v/>
      </c>
      <c r="AA201" s="49" t="str">
        <f t="shared" si="306"/>
        <v/>
      </c>
      <c r="AB201" s="49" t="str">
        <f t="shared" si="307"/>
        <v/>
      </c>
      <c r="AC201" s="49" t="str">
        <f t="shared" si="308"/>
        <v/>
      </c>
      <c r="AD201" s="49" t="str">
        <f t="shared" si="309"/>
        <v/>
      </c>
      <c r="AE201" s="52" t="str">
        <f t="shared" si="310"/>
        <v/>
      </c>
      <c r="AF201" s="52" t="str">
        <f t="shared" si="311"/>
        <v/>
      </c>
      <c r="AG201" s="52" t="str">
        <f t="shared" si="312"/>
        <v/>
      </c>
      <c r="AH201" s="52" t="str">
        <f t="shared" si="313"/>
        <v/>
      </c>
      <c r="AI201" s="52" t="str">
        <f t="shared" si="314"/>
        <v/>
      </c>
      <c r="AJ201" s="52" t="str">
        <f t="shared" ref="AJ201:AJ213" si="332">IF(A201=0,"",(COUNTIFS(D201:AI201,"F")))</f>
        <v/>
      </c>
      <c r="AK201" s="68" t="str">
        <f t="shared" si="315"/>
        <v/>
      </c>
      <c r="AL201" s="68" t="str">
        <f t="shared" si="316"/>
        <v/>
      </c>
      <c r="AM201" s="68"/>
      <c r="AN201" s="68" t="str">
        <f t="shared" si="317"/>
        <v/>
      </c>
      <c r="AO201" s="69" t="str">
        <f t="shared" si="331"/>
        <v/>
      </c>
      <c r="AP201" s="83" t="str">
        <f t="shared" si="318"/>
        <v/>
      </c>
      <c r="AQ201" s="98" t="str">
        <f t="shared" si="319"/>
        <v/>
      </c>
      <c r="AR201" s="99" t="str">
        <f t="shared" si="320"/>
        <v/>
      </c>
      <c r="AS201" s="32" t="e">
        <f t="shared" si="321"/>
        <v>#VALUE!</v>
      </c>
      <c r="AT201" s="32" t="e">
        <f t="shared" si="322"/>
        <v>#VALUE!</v>
      </c>
      <c r="AU201" s="32" t="str">
        <f t="shared" si="323"/>
        <v>F</v>
      </c>
      <c r="AV201" s="33" t="str">
        <f t="shared" si="324"/>
        <v/>
      </c>
      <c r="AW201" s="100" t="str">
        <f t="shared" si="325"/>
        <v>F</v>
      </c>
      <c r="AX201" s="101" t="str">
        <f t="shared" si="326"/>
        <v/>
      </c>
      <c r="AY201" s="31" t="str">
        <f t="shared" si="327"/>
        <v/>
      </c>
      <c r="BB201" s="33">
        <f t="shared" si="328"/>
        <v>0</v>
      </c>
      <c r="BC201" s="33" t="str">
        <f t="shared" si="329"/>
        <v>Pass</v>
      </c>
      <c r="BD201" s="50" t="str">
        <f t="shared" si="330"/>
        <v/>
      </c>
    </row>
    <row r="202" spans="1:56">
      <c r="A202" s="49">
        <f>IF(D$4="বিজ্ঞান",Science!A198,(IF(D$4="মানবিক",Humanities!A198,(IF(D$4="ব্যাবসায় শিক্ষা",B.Studies!AK198)))))</f>
        <v>0</v>
      </c>
      <c r="B202" s="50"/>
      <c r="C202" s="51" t="str">
        <f>IFERROR(IF(AN202="","",RANK(AN202,AN$8:AN$172,0)+COUNTIF(AN$8:AN202,AN202)-1),"")</f>
        <v/>
      </c>
      <c r="D202" s="52" t="str">
        <f t="shared" si="283"/>
        <v/>
      </c>
      <c r="E202" s="52" t="str">
        <f t="shared" si="284"/>
        <v/>
      </c>
      <c r="F202" s="52" t="str">
        <f t="shared" si="285"/>
        <v/>
      </c>
      <c r="G202" s="52" t="str">
        <f t="shared" si="286"/>
        <v/>
      </c>
      <c r="H202" s="49" t="str">
        <f t="shared" si="287"/>
        <v/>
      </c>
      <c r="I202" s="49" t="str">
        <f t="shared" si="288"/>
        <v/>
      </c>
      <c r="J202" s="49" t="str">
        <f t="shared" si="289"/>
        <v/>
      </c>
      <c r="K202" s="52" t="str">
        <f t="shared" si="290"/>
        <v/>
      </c>
      <c r="L202" s="52" t="str">
        <f t="shared" si="291"/>
        <v/>
      </c>
      <c r="M202" s="52" t="str">
        <f t="shared" si="292"/>
        <v/>
      </c>
      <c r="N202" s="52" t="str">
        <f t="shared" si="293"/>
        <v/>
      </c>
      <c r="O202" s="52" t="str">
        <f t="shared" si="294"/>
        <v/>
      </c>
      <c r="P202" s="49" t="str">
        <f t="shared" si="295"/>
        <v/>
      </c>
      <c r="Q202" s="49" t="str">
        <f t="shared" si="296"/>
        <v/>
      </c>
      <c r="R202" s="49" t="str">
        <f t="shared" si="297"/>
        <v/>
      </c>
      <c r="S202" s="49" t="str">
        <f t="shared" si="298"/>
        <v/>
      </c>
      <c r="T202" s="49" t="str">
        <f t="shared" si="299"/>
        <v/>
      </c>
      <c r="U202" s="52" t="str">
        <f t="shared" si="300"/>
        <v/>
      </c>
      <c r="V202" s="52" t="str">
        <f t="shared" si="301"/>
        <v/>
      </c>
      <c r="W202" s="52" t="str">
        <f t="shared" si="302"/>
        <v/>
      </c>
      <c r="X202" s="52" t="str">
        <f t="shared" si="303"/>
        <v/>
      </c>
      <c r="Y202" s="52" t="str">
        <f t="shared" si="304"/>
        <v/>
      </c>
      <c r="Z202" s="49" t="str">
        <f t="shared" si="305"/>
        <v/>
      </c>
      <c r="AA202" s="49" t="str">
        <f t="shared" si="306"/>
        <v/>
      </c>
      <c r="AB202" s="49" t="str">
        <f t="shared" si="307"/>
        <v/>
      </c>
      <c r="AC202" s="49" t="str">
        <f t="shared" si="308"/>
        <v/>
      </c>
      <c r="AD202" s="49" t="str">
        <f t="shared" si="309"/>
        <v/>
      </c>
      <c r="AE202" s="52" t="str">
        <f t="shared" si="310"/>
        <v/>
      </c>
      <c r="AF202" s="52" t="str">
        <f t="shared" si="311"/>
        <v/>
      </c>
      <c r="AG202" s="52" t="str">
        <f t="shared" si="312"/>
        <v/>
      </c>
      <c r="AH202" s="52" t="str">
        <f t="shared" si="313"/>
        <v/>
      </c>
      <c r="AI202" s="52" t="str">
        <f t="shared" si="314"/>
        <v/>
      </c>
      <c r="AJ202" s="52" t="str">
        <f t="shared" si="332"/>
        <v/>
      </c>
      <c r="AK202" s="68" t="str">
        <f t="shared" si="315"/>
        <v/>
      </c>
      <c r="AL202" s="68" t="str">
        <f t="shared" si="316"/>
        <v/>
      </c>
      <c r="AM202" s="68"/>
      <c r="AN202" s="68" t="str">
        <f t="shared" si="317"/>
        <v/>
      </c>
      <c r="AO202" s="69" t="str">
        <f t="shared" si="331"/>
        <v/>
      </c>
      <c r="AP202" s="83" t="str">
        <f t="shared" si="318"/>
        <v/>
      </c>
      <c r="AQ202" s="98" t="str">
        <f t="shared" si="319"/>
        <v/>
      </c>
      <c r="AR202" s="99" t="str">
        <f t="shared" si="320"/>
        <v/>
      </c>
      <c r="AS202" s="32" t="e">
        <f t="shared" si="321"/>
        <v>#VALUE!</v>
      </c>
      <c r="AT202" s="32" t="e">
        <f t="shared" si="322"/>
        <v>#VALUE!</v>
      </c>
      <c r="AU202" s="32" t="str">
        <f t="shared" si="323"/>
        <v>F</v>
      </c>
      <c r="AV202" s="33" t="str">
        <f t="shared" si="324"/>
        <v/>
      </c>
      <c r="AW202" s="100" t="str">
        <f t="shared" si="325"/>
        <v>F</v>
      </c>
      <c r="AX202" s="101" t="str">
        <f t="shared" si="326"/>
        <v/>
      </c>
      <c r="AY202" s="31" t="str">
        <f t="shared" si="327"/>
        <v/>
      </c>
      <c r="BB202" s="33">
        <f t="shared" si="328"/>
        <v>0</v>
      </c>
      <c r="BC202" s="33" t="str">
        <f t="shared" si="329"/>
        <v>Pass</v>
      </c>
      <c r="BD202" s="50" t="str">
        <f t="shared" si="330"/>
        <v/>
      </c>
    </row>
    <row r="203" spans="1:56">
      <c r="A203" s="49">
        <f>IF(D$4="বিজ্ঞান",Science!A199,(IF(D$4="মানবিক",Humanities!A199,(IF(D$4="ব্যাবসায় শিক্ষা",B.Studies!AK199)))))</f>
        <v>0</v>
      </c>
      <c r="B203" s="50"/>
      <c r="C203" s="51" t="str">
        <f>IFERROR(IF(AN203="","",RANK(AN203,AN$8:AN$172,0)+COUNTIF(AN$8:AN203,AN203)-1),"")</f>
        <v/>
      </c>
      <c r="D203" s="52" t="str">
        <f t="shared" si="283"/>
        <v/>
      </c>
      <c r="E203" s="52" t="str">
        <f t="shared" si="284"/>
        <v/>
      </c>
      <c r="F203" s="52" t="str">
        <f t="shared" si="285"/>
        <v/>
      </c>
      <c r="G203" s="52" t="str">
        <f t="shared" si="286"/>
        <v/>
      </c>
      <c r="H203" s="49" t="str">
        <f t="shared" si="287"/>
        <v/>
      </c>
      <c r="I203" s="49" t="str">
        <f t="shared" si="288"/>
        <v/>
      </c>
      <c r="J203" s="49" t="str">
        <f t="shared" si="289"/>
        <v/>
      </c>
      <c r="K203" s="52" t="str">
        <f t="shared" si="290"/>
        <v/>
      </c>
      <c r="L203" s="52" t="str">
        <f t="shared" si="291"/>
        <v/>
      </c>
      <c r="M203" s="52" t="str">
        <f t="shared" si="292"/>
        <v/>
      </c>
      <c r="N203" s="52" t="str">
        <f t="shared" si="293"/>
        <v/>
      </c>
      <c r="O203" s="52" t="str">
        <f t="shared" si="294"/>
        <v/>
      </c>
      <c r="P203" s="49" t="str">
        <f t="shared" si="295"/>
        <v/>
      </c>
      <c r="Q203" s="49" t="str">
        <f t="shared" si="296"/>
        <v/>
      </c>
      <c r="R203" s="49" t="str">
        <f t="shared" si="297"/>
        <v/>
      </c>
      <c r="S203" s="49" t="str">
        <f t="shared" si="298"/>
        <v/>
      </c>
      <c r="T203" s="49" t="str">
        <f t="shared" si="299"/>
        <v/>
      </c>
      <c r="U203" s="52" t="str">
        <f t="shared" si="300"/>
        <v/>
      </c>
      <c r="V203" s="52" t="str">
        <f t="shared" si="301"/>
        <v/>
      </c>
      <c r="W203" s="52" t="str">
        <f t="shared" si="302"/>
        <v/>
      </c>
      <c r="X203" s="52" t="str">
        <f t="shared" si="303"/>
        <v/>
      </c>
      <c r="Y203" s="52" t="str">
        <f t="shared" si="304"/>
        <v/>
      </c>
      <c r="Z203" s="49" t="str">
        <f t="shared" si="305"/>
        <v/>
      </c>
      <c r="AA203" s="49" t="str">
        <f t="shared" si="306"/>
        <v/>
      </c>
      <c r="AB203" s="49" t="str">
        <f t="shared" si="307"/>
        <v/>
      </c>
      <c r="AC203" s="49" t="str">
        <f t="shared" si="308"/>
        <v/>
      </c>
      <c r="AD203" s="49" t="str">
        <f t="shared" si="309"/>
        <v/>
      </c>
      <c r="AE203" s="52" t="str">
        <f t="shared" si="310"/>
        <v/>
      </c>
      <c r="AF203" s="52" t="str">
        <f t="shared" si="311"/>
        <v/>
      </c>
      <c r="AG203" s="52" t="str">
        <f t="shared" si="312"/>
        <v/>
      </c>
      <c r="AH203" s="52" t="str">
        <f t="shared" si="313"/>
        <v/>
      </c>
      <c r="AI203" s="52" t="str">
        <f t="shared" si="314"/>
        <v/>
      </c>
      <c r="AJ203" s="52" t="str">
        <f t="shared" si="332"/>
        <v/>
      </c>
      <c r="AK203" s="68" t="str">
        <f t="shared" si="315"/>
        <v/>
      </c>
      <c r="AL203" s="68" t="str">
        <f t="shared" si="316"/>
        <v/>
      </c>
      <c r="AM203" s="68"/>
      <c r="AN203" s="68" t="str">
        <f t="shared" si="317"/>
        <v/>
      </c>
      <c r="AO203" s="69" t="str">
        <f t="shared" si="331"/>
        <v/>
      </c>
      <c r="AP203" s="83" t="str">
        <f t="shared" si="318"/>
        <v/>
      </c>
      <c r="AQ203" s="98" t="str">
        <f t="shared" si="319"/>
        <v/>
      </c>
      <c r="AR203" s="99" t="str">
        <f t="shared" si="320"/>
        <v/>
      </c>
      <c r="AS203" s="32" t="e">
        <f t="shared" si="321"/>
        <v>#VALUE!</v>
      </c>
      <c r="AT203" s="32" t="e">
        <f t="shared" si="322"/>
        <v>#VALUE!</v>
      </c>
      <c r="AU203" s="32" t="str">
        <f t="shared" si="323"/>
        <v>F</v>
      </c>
      <c r="AV203" s="33" t="str">
        <f t="shared" si="324"/>
        <v/>
      </c>
      <c r="AW203" s="100" t="str">
        <f t="shared" si="325"/>
        <v>F</v>
      </c>
      <c r="AX203" s="101" t="str">
        <f t="shared" si="326"/>
        <v/>
      </c>
      <c r="AY203" s="31" t="str">
        <f t="shared" si="327"/>
        <v/>
      </c>
      <c r="BB203" s="33">
        <f t="shared" si="328"/>
        <v>0</v>
      </c>
      <c r="BC203" s="33" t="str">
        <f t="shared" si="329"/>
        <v>Pass</v>
      </c>
      <c r="BD203" s="50" t="str">
        <f t="shared" si="330"/>
        <v/>
      </c>
    </row>
    <row r="204" spans="1:56">
      <c r="A204" s="49">
        <f>IF(D$4="বিজ্ঞান",Science!A200,(IF(D$4="মানবিক",Humanities!A200,(IF(D$4="ব্যাবসায় শিক্ষা",B.Studies!AK200)))))</f>
        <v>0</v>
      </c>
      <c r="B204" s="50"/>
      <c r="C204" s="51" t="str">
        <f>IFERROR(IF(AN204="","",RANK(AN204,AN$8:AN$172,0)+COUNTIF(AN$8:AN204,AN204)-1),"")</f>
        <v/>
      </c>
      <c r="D204" s="52" t="str">
        <f t="shared" si="283"/>
        <v/>
      </c>
      <c r="E204" s="52" t="str">
        <f t="shared" si="284"/>
        <v/>
      </c>
      <c r="F204" s="52" t="str">
        <f t="shared" si="285"/>
        <v/>
      </c>
      <c r="G204" s="52" t="str">
        <f t="shared" si="286"/>
        <v/>
      </c>
      <c r="H204" s="49" t="str">
        <f t="shared" si="287"/>
        <v/>
      </c>
      <c r="I204" s="49" t="str">
        <f t="shared" si="288"/>
        <v/>
      </c>
      <c r="J204" s="49" t="str">
        <f t="shared" si="289"/>
        <v/>
      </c>
      <c r="K204" s="52" t="str">
        <f t="shared" si="290"/>
        <v/>
      </c>
      <c r="L204" s="52" t="str">
        <f t="shared" si="291"/>
        <v/>
      </c>
      <c r="M204" s="52" t="str">
        <f t="shared" si="292"/>
        <v/>
      </c>
      <c r="N204" s="52" t="str">
        <f t="shared" si="293"/>
        <v/>
      </c>
      <c r="O204" s="52" t="str">
        <f t="shared" si="294"/>
        <v/>
      </c>
      <c r="P204" s="49" t="str">
        <f t="shared" si="295"/>
        <v/>
      </c>
      <c r="Q204" s="49" t="str">
        <f t="shared" si="296"/>
        <v/>
      </c>
      <c r="R204" s="49" t="str">
        <f t="shared" si="297"/>
        <v/>
      </c>
      <c r="S204" s="49" t="str">
        <f t="shared" si="298"/>
        <v/>
      </c>
      <c r="T204" s="49" t="str">
        <f t="shared" si="299"/>
        <v/>
      </c>
      <c r="U204" s="52" t="str">
        <f t="shared" si="300"/>
        <v/>
      </c>
      <c r="V204" s="52" t="str">
        <f t="shared" si="301"/>
        <v/>
      </c>
      <c r="W204" s="52" t="str">
        <f t="shared" si="302"/>
        <v/>
      </c>
      <c r="X204" s="52" t="str">
        <f t="shared" si="303"/>
        <v/>
      </c>
      <c r="Y204" s="52" t="str">
        <f t="shared" si="304"/>
        <v/>
      </c>
      <c r="Z204" s="49" t="str">
        <f t="shared" si="305"/>
        <v/>
      </c>
      <c r="AA204" s="49" t="str">
        <f t="shared" si="306"/>
        <v/>
      </c>
      <c r="AB204" s="49" t="str">
        <f t="shared" si="307"/>
        <v/>
      </c>
      <c r="AC204" s="49" t="str">
        <f t="shared" si="308"/>
        <v/>
      </c>
      <c r="AD204" s="49" t="str">
        <f t="shared" si="309"/>
        <v/>
      </c>
      <c r="AE204" s="52" t="str">
        <f t="shared" si="310"/>
        <v/>
      </c>
      <c r="AF204" s="52" t="str">
        <f t="shared" si="311"/>
        <v/>
      </c>
      <c r="AG204" s="52" t="str">
        <f t="shared" si="312"/>
        <v/>
      </c>
      <c r="AH204" s="52" t="str">
        <f t="shared" si="313"/>
        <v/>
      </c>
      <c r="AI204" s="52" t="str">
        <f t="shared" si="314"/>
        <v/>
      </c>
      <c r="AJ204" s="52" t="str">
        <f t="shared" si="332"/>
        <v/>
      </c>
      <c r="AK204" s="68" t="str">
        <f t="shared" si="315"/>
        <v/>
      </c>
      <c r="AL204" s="68" t="str">
        <f t="shared" si="316"/>
        <v/>
      </c>
      <c r="AM204" s="68"/>
      <c r="AN204" s="68" t="str">
        <f t="shared" si="317"/>
        <v/>
      </c>
      <c r="AO204" s="69" t="str">
        <f t="shared" si="331"/>
        <v/>
      </c>
      <c r="AP204" s="83" t="str">
        <f t="shared" si="318"/>
        <v/>
      </c>
      <c r="AQ204" s="98" t="str">
        <f t="shared" si="319"/>
        <v/>
      </c>
      <c r="AR204" s="99" t="str">
        <f t="shared" si="320"/>
        <v/>
      </c>
      <c r="AS204" s="32" t="e">
        <f t="shared" si="321"/>
        <v>#VALUE!</v>
      </c>
      <c r="AT204" s="32" t="e">
        <f t="shared" si="322"/>
        <v>#VALUE!</v>
      </c>
      <c r="AU204" s="32" t="str">
        <f t="shared" si="323"/>
        <v>F</v>
      </c>
      <c r="AV204" s="33" t="str">
        <f t="shared" si="324"/>
        <v/>
      </c>
      <c r="AW204" s="100" t="str">
        <f t="shared" si="325"/>
        <v>F</v>
      </c>
      <c r="AX204" s="101" t="str">
        <f t="shared" si="326"/>
        <v/>
      </c>
      <c r="AY204" s="31" t="str">
        <f t="shared" si="327"/>
        <v/>
      </c>
      <c r="BB204" s="33">
        <f t="shared" si="328"/>
        <v>0</v>
      </c>
      <c r="BC204" s="33" t="str">
        <f t="shared" si="329"/>
        <v>Pass</v>
      </c>
      <c r="BD204" s="50" t="str">
        <f t="shared" si="330"/>
        <v/>
      </c>
    </row>
    <row r="205" spans="1:56">
      <c r="A205" s="49">
        <f>IF(D$4="বিজ্ঞান",Science!A201,(IF(D$4="মানবিক",Humanities!A201,(IF(D$4="ব্যাবসায় শিক্ষা",B.Studies!AK201)))))</f>
        <v>0</v>
      </c>
      <c r="B205" s="50"/>
      <c r="C205" s="51" t="str">
        <f>IFERROR(IF(AN205="","",RANK(AN205,AN$8:AN$172,0)+COUNTIF(AN$8:AN205,AN205)-1),"")</f>
        <v/>
      </c>
      <c r="D205" s="52" t="str">
        <f t="shared" si="283"/>
        <v/>
      </c>
      <c r="E205" s="52" t="str">
        <f t="shared" si="284"/>
        <v/>
      </c>
      <c r="F205" s="52" t="str">
        <f t="shared" si="285"/>
        <v/>
      </c>
      <c r="G205" s="52" t="str">
        <f t="shared" si="286"/>
        <v/>
      </c>
      <c r="H205" s="49" t="str">
        <f t="shared" si="287"/>
        <v/>
      </c>
      <c r="I205" s="49" t="str">
        <f t="shared" si="288"/>
        <v/>
      </c>
      <c r="J205" s="49" t="str">
        <f t="shared" si="289"/>
        <v/>
      </c>
      <c r="K205" s="52" t="str">
        <f t="shared" si="290"/>
        <v/>
      </c>
      <c r="L205" s="52" t="str">
        <f t="shared" si="291"/>
        <v/>
      </c>
      <c r="M205" s="52" t="str">
        <f t="shared" si="292"/>
        <v/>
      </c>
      <c r="N205" s="52" t="str">
        <f t="shared" si="293"/>
        <v/>
      </c>
      <c r="O205" s="52" t="str">
        <f t="shared" si="294"/>
        <v/>
      </c>
      <c r="P205" s="49" t="str">
        <f t="shared" si="295"/>
        <v/>
      </c>
      <c r="Q205" s="49" t="str">
        <f t="shared" si="296"/>
        <v/>
      </c>
      <c r="R205" s="49" t="str">
        <f t="shared" si="297"/>
        <v/>
      </c>
      <c r="S205" s="49" t="str">
        <f t="shared" si="298"/>
        <v/>
      </c>
      <c r="T205" s="49" t="str">
        <f t="shared" si="299"/>
        <v/>
      </c>
      <c r="U205" s="52" t="str">
        <f t="shared" si="300"/>
        <v/>
      </c>
      <c r="V205" s="52" t="str">
        <f t="shared" si="301"/>
        <v/>
      </c>
      <c r="W205" s="52" t="str">
        <f t="shared" si="302"/>
        <v/>
      </c>
      <c r="X205" s="52" t="str">
        <f t="shared" si="303"/>
        <v/>
      </c>
      <c r="Y205" s="52" t="str">
        <f t="shared" si="304"/>
        <v/>
      </c>
      <c r="Z205" s="49" t="str">
        <f t="shared" si="305"/>
        <v/>
      </c>
      <c r="AA205" s="49" t="str">
        <f t="shared" si="306"/>
        <v/>
      </c>
      <c r="AB205" s="49" t="str">
        <f t="shared" si="307"/>
        <v/>
      </c>
      <c r="AC205" s="49" t="str">
        <f t="shared" si="308"/>
        <v/>
      </c>
      <c r="AD205" s="49" t="str">
        <f t="shared" si="309"/>
        <v/>
      </c>
      <c r="AE205" s="52" t="str">
        <f t="shared" si="310"/>
        <v/>
      </c>
      <c r="AF205" s="52" t="str">
        <f t="shared" si="311"/>
        <v/>
      </c>
      <c r="AG205" s="52" t="str">
        <f t="shared" si="312"/>
        <v/>
      </c>
      <c r="AH205" s="52" t="str">
        <f t="shared" si="313"/>
        <v/>
      </c>
      <c r="AI205" s="52" t="str">
        <f t="shared" si="314"/>
        <v/>
      </c>
      <c r="AJ205" s="52" t="str">
        <f t="shared" si="332"/>
        <v/>
      </c>
      <c r="AK205" s="68" t="str">
        <f t="shared" si="315"/>
        <v/>
      </c>
      <c r="AL205" s="68" t="str">
        <f t="shared" si="316"/>
        <v/>
      </c>
      <c r="AM205" s="68"/>
      <c r="AN205" s="68" t="str">
        <f t="shared" si="317"/>
        <v/>
      </c>
      <c r="AO205" s="69" t="str">
        <f t="shared" si="331"/>
        <v/>
      </c>
      <c r="AP205" s="83" t="str">
        <f t="shared" si="318"/>
        <v/>
      </c>
      <c r="AQ205" s="98" t="str">
        <f t="shared" si="319"/>
        <v/>
      </c>
      <c r="AR205" s="99" t="str">
        <f t="shared" si="320"/>
        <v/>
      </c>
      <c r="AS205" s="32" t="e">
        <f t="shared" si="321"/>
        <v>#VALUE!</v>
      </c>
      <c r="AT205" s="32" t="e">
        <f t="shared" si="322"/>
        <v>#VALUE!</v>
      </c>
      <c r="AU205" s="32" t="str">
        <f t="shared" si="323"/>
        <v>F</v>
      </c>
      <c r="AV205" s="33" t="str">
        <f t="shared" si="324"/>
        <v/>
      </c>
      <c r="AW205" s="100" t="str">
        <f t="shared" si="325"/>
        <v>F</v>
      </c>
      <c r="AX205" s="101" t="str">
        <f t="shared" si="326"/>
        <v/>
      </c>
      <c r="AY205" s="31" t="str">
        <f t="shared" si="327"/>
        <v/>
      </c>
      <c r="BB205" s="33">
        <f t="shared" si="328"/>
        <v>0</v>
      </c>
      <c r="BC205" s="33" t="str">
        <f t="shared" si="329"/>
        <v>Pass</v>
      </c>
      <c r="BD205" s="50" t="str">
        <f t="shared" si="330"/>
        <v/>
      </c>
    </row>
    <row r="206" spans="1:56">
      <c r="A206" s="49">
        <f>IF(D$4="বিজ্ঞান",Science!A202,(IF(D$4="মানবিক",Humanities!A202,(IF(D$4="ব্যাবসায় শিক্ষা",B.Studies!AK202)))))</f>
        <v>0</v>
      </c>
      <c r="B206" s="50"/>
      <c r="C206" s="51" t="str">
        <f>IFERROR(IF(AN206="","",RANK(AN206,AN$8:AN$172,0)+COUNTIF(AN$8:AN206,AN206)-1),"")</f>
        <v/>
      </c>
      <c r="D206" s="52" t="str">
        <f t="shared" si="283"/>
        <v/>
      </c>
      <c r="E206" s="52" t="str">
        <f t="shared" si="284"/>
        <v/>
      </c>
      <c r="F206" s="52" t="str">
        <f t="shared" si="285"/>
        <v/>
      </c>
      <c r="G206" s="52" t="str">
        <f t="shared" si="286"/>
        <v/>
      </c>
      <c r="H206" s="49" t="str">
        <f t="shared" si="287"/>
        <v/>
      </c>
      <c r="I206" s="49" t="str">
        <f t="shared" si="288"/>
        <v/>
      </c>
      <c r="J206" s="49" t="str">
        <f t="shared" si="289"/>
        <v/>
      </c>
      <c r="K206" s="52" t="str">
        <f t="shared" si="290"/>
        <v/>
      </c>
      <c r="L206" s="52" t="str">
        <f t="shared" si="291"/>
        <v/>
      </c>
      <c r="M206" s="52" t="str">
        <f t="shared" si="292"/>
        <v/>
      </c>
      <c r="N206" s="52" t="str">
        <f t="shared" si="293"/>
        <v/>
      </c>
      <c r="O206" s="52" t="str">
        <f t="shared" si="294"/>
        <v/>
      </c>
      <c r="P206" s="49" t="str">
        <f t="shared" si="295"/>
        <v/>
      </c>
      <c r="Q206" s="49" t="str">
        <f t="shared" si="296"/>
        <v/>
      </c>
      <c r="R206" s="49" t="str">
        <f t="shared" si="297"/>
        <v/>
      </c>
      <c r="S206" s="49" t="str">
        <f t="shared" si="298"/>
        <v/>
      </c>
      <c r="T206" s="49" t="str">
        <f t="shared" si="299"/>
        <v/>
      </c>
      <c r="U206" s="52" t="str">
        <f t="shared" si="300"/>
        <v/>
      </c>
      <c r="V206" s="52" t="str">
        <f t="shared" si="301"/>
        <v/>
      </c>
      <c r="W206" s="52" t="str">
        <f t="shared" si="302"/>
        <v/>
      </c>
      <c r="X206" s="52" t="str">
        <f t="shared" si="303"/>
        <v/>
      </c>
      <c r="Y206" s="52" t="str">
        <f t="shared" si="304"/>
        <v/>
      </c>
      <c r="Z206" s="49" t="str">
        <f t="shared" si="305"/>
        <v/>
      </c>
      <c r="AA206" s="49" t="str">
        <f t="shared" si="306"/>
        <v/>
      </c>
      <c r="AB206" s="49" t="str">
        <f t="shared" si="307"/>
        <v/>
      </c>
      <c r="AC206" s="49" t="str">
        <f t="shared" si="308"/>
        <v/>
      </c>
      <c r="AD206" s="49" t="str">
        <f t="shared" si="309"/>
        <v/>
      </c>
      <c r="AE206" s="52" t="str">
        <f t="shared" si="310"/>
        <v/>
      </c>
      <c r="AF206" s="52" t="str">
        <f t="shared" si="311"/>
        <v/>
      </c>
      <c r="AG206" s="52" t="str">
        <f t="shared" si="312"/>
        <v/>
      </c>
      <c r="AH206" s="52" t="str">
        <f t="shared" si="313"/>
        <v/>
      </c>
      <c r="AI206" s="52" t="str">
        <f t="shared" si="314"/>
        <v/>
      </c>
      <c r="AJ206" s="52" t="str">
        <f t="shared" si="332"/>
        <v/>
      </c>
      <c r="AK206" s="68" t="str">
        <f t="shared" si="315"/>
        <v/>
      </c>
      <c r="AL206" s="68" t="str">
        <f t="shared" si="316"/>
        <v/>
      </c>
      <c r="AM206" s="68"/>
      <c r="AN206" s="68" t="str">
        <f t="shared" si="317"/>
        <v/>
      </c>
      <c r="AO206" s="69" t="str">
        <f t="shared" si="331"/>
        <v/>
      </c>
      <c r="AP206" s="83" t="str">
        <f t="shared" si="318"/>
        <v/>
      </c>
      <c r="AQ206" s="98" t="str">
        <f t="shared" si="319"/>
        <v/>
      </c>
      <c r="AR206" s="99" t="str">
        <f t="shared" si="320"/>
        <v/>
      </c>
      <c r="AS206" s="32" t="e">
        <f t="shared" si="321"/>
        <v>#VALUE!</v>
      </c>
      <c r="AT206" s="32" t="e">
        <f t="shared" si="322"/>
        <v>#VALUE!</v>
      </c>
      <c r="AU206" s="32" t="str">
        <f t="shared" si="323"/>
        <v>F</v>
      </c>
      <c r="AV206" s="33" t="str">
        <f t="shared" si="324"/>
        <v/>
      </c>
      <c r="AW206" s="100" t="str">
        <f t="shared" si="325"/>
        <v>F</v>
      </c>
      <c r="AX206" s="101" t="str">
        <f t="shared" si="326"/>
        <v/>
      </c>
      <c r="AY206" s="31" t="str">
        <f t="shared" si="327"/>
        <v/>
      </c>
      <c r="BB206" s="33">
        <f t="shared" si="328"/>
        <v>0</v>
      </c>
      <c r="BC206" s="33" t="str">
        <f t="shared" si="329"/>
        <v>Pass</v>
      </c>
      <c r="BD206" s="50" t="str">
        <f t="shared" si="330"/>
        <v/>
      </c>
    </row>
    <row r="207" spans="1:56">
      <c r="A207" s="49">
        <f>IF(D$4="বিজ্ঞান",Science!A203,(IF(D$4="মানবিক",Humanities!A203,(IF(D$4="ব্যাবসায় শিক্ষা",B.Studies!AK203)))))</f>
        <v>0</v>
      </c>
      <c r="B207" s="50"/>
      <c r="C207" s="51" t="str">
        <f>IFERROR(IF(AN207="","",RANK(AN207,AN$8:AN$172,0)+COUNTIF(AN$8:AN207,AN207)-1),"")</f>
        <v/>
      </c>
      <c r="D207" s="52" t="str">
        <f t="shared" ref="D207:D210" si="333">IFERROR(IF(D$4="বিজ্ঞান",(VLOOKUP(A207,DSc,6,FALSE)),IF(D$4="মানবিক",(VLOOKUP(A207,DHU,6,FALSE)),IF(D$4="ব্যাবসায় শিক্ষা",(VLOOKUP(A207,DBS,6,FALSE))))),"")</f>
        <v/>
      </c>
      <c r="E207" s="52" t="str">
        <f t="shared" ref="E207:E210" si="334">IFERROR(IF(D$4="বিজ্ঞান",(VLOOKUP(A207,DSc,7,FALSE)),IF(D$4="মানবিক",(VLOOKUP(A207,DHU,7,FALSE)),(VLOOKUP(A207,DBS,7,FALSE)))),"")</f>
        <v/>
      </c>
      <c r="F207" s="52" t="str">
        <f t="shared" ref="F207:F210" si="335">IFERROR(IF(D$4="বিজ্ঞান",(VLOOKUP(A207,DSc,8,FALSE)),IF(D$4="মানবিক",(VLOOKUP(A207,DHU,8,FALSE)),(VLOOKUP(A207,DBS,8,FALSE)))),"")</f>
        <v/>
      </c>
      <c r="G207" s="52" t="str">
        <f t="shared" ref="G207:G210" si="336">IFERROR(IF(D$4="বিজ্ঞান",(VLOOKUP(A207,DSc,10,FALSE)),IF(D$4="মানবিক",(VLOOKUP(A207,DHU,10,FALSE)),(VLOOKUP(A207,DBS,10,FALSE)))),"")</f>
        <v/>
      </c>
      <c r="H207" s="49" t="str">
        <f t="shared" ref="H207:H210" si="337">IFERROR(IF(D$4="বিজ্ঞান",(VLOOKUP(A207,DSc,14,FALSE)),IF(D$4="মানবিক",(VLOOKUP(A207,DHU,14,FALSE)),(VLOOKUP(A207,DBS,14,FALSE)))),"")</f>
        <v/>
      </c>
      <c r="I207" s="49" t="str">
        <f t="shared" ref="I207:I210" si="338">IFERROR(IF(D$4="বিজ্ঞান",(VLOOKUP(A207,DSc,15,FALSE)),IF(D$4="মানবিক",(VLOOKUP(A207,DHU,15,FALSE)),(VLOOKUP(A207,DBS,15,FALSE)))),"")</f>
        <v/>
      </c>
      <c r="J207" s="49" t="str">
        <f t="shared" ref="J207:J210" si="339">IFERROR(IF(D$4="বিজ্ঞান",(VLOOKUP(A207,DSc,17,FALSE)),IF(D$4="মানবিক",(VLOOKUP(A207,DHU,17,FALSE)),(VLOOKUP(A207,DBS,17,FALSE)))),"")</f>
        <v/>
      </c>
      <c r="K207" s="52" t="str">
        <f t="shared" ref="K207:K210" si="340">IFERROR(IF(D$4="বিজ্ঞান",(VLOOKUP(A207,DSc,23,FALSE)),IF(D$4="মানবিক",(VLOOKUP(A207,DHU,22,FALSE)),(VLOOKUP(A207,DBS,22,FALSE)))),"")</f>
        <v/>
      </c>
      <c r="L207" s="52" t="str">
        <f t="shared" ref="L207:L210" si="341">IFERROR(IF(D$4="বিজ্ঞান",(VLOOKUP(A207,DSc,24,FALSE)),IF(D$4="মানবিক",(VLOOKUP(A207,DHU,23,FALSE)),(VLOOKUP(A207,DBS,23,FALSE)))),"")</f>
        <v/>
      </c>
      <c r="M207" s="52" t="str">
        <f t="shared" ref="M207:M210" si="342">IFERROR(IF(D$4="বিজ্ঞান",(VLOOKUP(A207,DSc,25,FALSE)),IF(D$4="মানবিক",(VLOOKUP(A207,DHU,0,FALSE)),(VLOOKUP(A207,DBS,0,FALSE)))),"")</f>
        <v/>
      </c>
      <c r="N207" s="52" t="str">
        <f t="shared" ref="N207:N210" si="343">IFERROR(IF(D$4="বিজ্ঞান",(VLOOKUP(A207,DSc,26,FALSE)),IF(D$4="মানবিক",(VLOOKUP(A207,DHU,24,FALSE)),(VLOOKUP(A207,DBS,24,FALSE)))),"")</f>
        <v/>
      </c>
      <c r="O207" s="52" t="str">
        <f t="shared" ref="O207:O210" si="344">IFERROR(IF(D$4="বিজ্ঞান",(VLOOKUP(A207,DSc,28,FALSE)),IF(D$4="মানবিক",(VLOOKUP(A207,DHU,26,FALSE)),(VLOOKUP(A207,DBS,26,FALSE)))),"")</f>
        <v/>
      </c>
      <c r="P207" s="49" t="str">
        <f t="shared" ref="P207:P210" si="345">IFERROR(IF(D$4="বিজ্ঞান",(VLOOKUP(A207,DSc,34,FALSE)),IF(D$4="মানবিক",(VLOOKUP(A207,DHU,31,FALSE)),(VLOOKUP(A207,DBS,31,FALSE)))),"")</f>
        <v/>
      </c>
      <c r="Q207" s="49" t="str">
        <f t="shared" ref="Q207:Q210" si="346">IFERROR(IF(D$4="বিজ্ঞান",(VLOOKUP(A207,DSc,35,FALSE)),IF(D$4="মানবিক",(VLOOKUP(A207,DHU,32,FALSE)),(VLOOKUP(A207,DBS,32,FALSE)))),"")</f>
        <v/>
      </c>
      <c r="R207" s="49" t="str">
        <f t="shared" ref="R207:R210" si="347">IFERROR(IF(D$4="বিজ্ঞান",(VLOOKUP(A207,DSc,36,FALSE)),IF(D$4="মানবিক",(VLOOKUP(A207,DHU,0,FALSE)),(VLOOKUP(A207,DBS,0,FALSE)))),"")</f>
        <v/>
      </c>
      <c r="S207" s="49" t="str">
        <f t="shared" ref="S207:S210" si="348">IFERROR(IF(D$4="বিজ্ঞান",(VLOOKUP(A207,DSc,37,FALSE)),IF(D$4="মানবিক",(VLOOKUP(A207,DHU,33,FALSE)),(VLOOKUP(A207,DBS,33,FALSE)))),"")</f>
        <v/>
      </c>
      <c r="T207" s="49" t="str">
        <f t="shared" ref="T207:T210" si="349">IFERROR(IF(D$4="বিজ্ঞান",(VLOOKUP(A207,DSc,39,FALSE)),IF(D$4="মানবিক",(VLOOKUP(A207,DHU,35,FALSE)),(VLOOKUP(A207,DBS,35,FALSE)))),"")</f>
        <v/>
      </c>
      <c r="U207" s="52" t="str">
        <f t="shared" ref="U207:U210" si="350">IFERROR(IF(D$4="বিজ্ঞান",(VLOOKUP(A207,DSc,45,FALSE)),IF(D$4="মানবিক",(VLOOKUP(A207,DHU,40,FALSE)),(VLOOKUP(A207,DBS,40,FALSE)))),"")</f>
        <v/>
      </c>
      <c r="V207" s="52" t="str">
        <f t="shared" ref="V207:V210" si="351">IFERROR(IF(D$4="বিজ্ঞান",(VLOOKUP(A207,DSc,46,FALSE)),IF(D$4="মানবিক",(VLOOKUP(A207,DHU,41,FALSE)),(VLOOKUP(A207,DBS,41,FALSE)))),"")</f>
        <v/>
      </c>
      <c r="W207" s="52" t="str">
        <f t="shared" ref="W207:W210" si="352">IFERROR(IF(D$4="বিজ্ঞান",(VLOOKUP(A207,DSc,47,FALSE)),IF(D$4="মানবিক",(VLOOKUP(A207,DHU,0,FALSE)),(VLOOKUP(A207,DBS,0,FALSE)))),"")</f>
        <v/>
      </c>
      <c r="X207" s="52" t="str">
        <f t="shared" ref="X207:X210" si="353">IFERROR(IF(D$4="বিজ্ঞান",(VLOOKUP(A207,DSc,48,FALSE)),IF(D$4="মানবিক",(VLOOKUP(A207,DHU,42,FALSE)),(VLOOKUP(A207,DBS,42,FALSE)))),"")</f>
        <v/>
      </c>
      <c r="Y207" s="52" t="str">
        <f t="shared" ref="Y207:Y210" si="354">IFERROR(IF(D$4="বিজ্ঞান",(VLOOKUP(A207,DSc,50,FALSE)),IF(D$4="মানবিক",(VLOOKUP(A207,DHU,44,FALSE)),(VLOOKUP(A207,DBS,44,FALSE)))),"")</f>
        <v/>
      </c>
      <c r="Z207" s="49" t="str">
        <f t="shared" ref="Z207:Z210" si="355">IFERROR(IF(D$4="বিজ্ঞান",(VLOOKUP(A207,DSc,56,FALSE)),IF(D$4="মানবিক",(VLOOKUP(A207,DHU,49,FALSE)),(VLOOKUP(A207,DBS,49,FALSE)))),"")</f>
        <v/>
      </c>
      <c r="AA207" s="49" t="str">
        <f t="shared" ref="AA207:AA210" si="356">IFERROR(IF(D$4="বিজ্ঞান",(VLOOKUP(A207,DSc,57,FALSE)),IF(D$4="মানবিক",(VLOOKUP(A207,DHU,50,FALSE)),(VLOOKUP(A207,DBS,50,FALSE)))),"")</f>
        <v/>
      </c>
      <c r="AB207" s="49" t="str">
        <f t="shared" ref="AB207:AB210" si="357">IFERROR(IF(D$4="বিজ্ঞান",(VLOOKUP(A207,DSc,58,FALSE)),IF(D$4="মানবিক",(VLOOKUP(A207,DHU,0,FALSE)),(VLOOKUP(A207,DBS,0,FALSE)))),"")</f>
        <v/>
      </c>
      <c r="AC207" s="49" t="str">
        <f t="shared" ref="AC207:AC210" si="358">IFERROR(IF(D$4="বিজ্ঞান",(VLOOKUP(A207,DSc,59,FALSE)),IF(D$4="মানবিক",(VLOOKUP(A207,DHU,51,FALSE)),(VLOOKUP(A207,DBS,51,FALSE)))),"")</f>
        <v/>
      </c>
      <c r="AD207" s="49" t="str">
        <f t="shared" ref="AD207:AD210" si="359">IFERROR(IF(D$4="বিজ্ঞান",(VLOOKUP(A207,DSc,61,FALSE)),IF(D$4="মানবিক",(VLOOKUP(A207,DHU,53,FALSE)),(VLOOKUP(A207,DBS,53,FALSE)))),"")</f>
        <v/>
      </c>
      <c r="AE207" s="52" t="str">
        <f t="shared" ref="AE207:AE210" si="360">IFERROR(IF(D$4="বিজ্ঞান",(VLOOKUP(A207,DSc,67,FALSE)),IF(D$4="মানবিক",(VLOOKUP(A207,DHU,59,FALSE)),(VLOOKUP(A207,DBS,59,FALSE)))),"")</f>
        <v/>
      </c>
      <c r="AF207" s="52" t="str">
        <f t="shared" ref="AF207:AF210" si="361">IFERROR(IF(D$4="বিজ্ঞান",(VLOOKUP(A207,DSc,68,FALSE)),IF(D$4="মানবিক",(VLOOKUP(A207,DHU,60,FALSE)),(VLOOKUP(A207,DBS,60,FALSE)))),"")</f>
        <v/>
      </c>
      <c r="AG207" s="52" t="str">
        <f t="shared" ref="AG207:AG210" si="362">IFERROR(IF(D$4="বিজ্ঞান",(VLOOKUP(A207,DSc,69,FALSE)),IF(D$4="মানবিক",(VLOOKUP(A207,DHU,61,FALSE)),(VLOOKUP(A207,DBS,61,FALSE)))),"")</f>
        <v/>
      </c>
      <c r="AH207" s="52" t="str">
        <f t="shared" ref="AH207:AH210" si="363">IFERROR(IF(D$4="বিজ্ঞান",(VLOOKUP(A207,DSc,70,FALSE)),IF(D$4="মানবিক",(VLOOKUP(A207,DHU,62,FALSE)),(VLOOKUP(A207,DBS,62,FALSE)))),"")</f>
        <v/>
      </c>
      <c r="AI207" s="52" t="str">
        <f t="shared" ref="AI207:AI210" si="364">IFERROR(IF(D$4="বিজ্ঞান",(VLOOKUP(A207,DSc,72,FALSE)),IF(D$4="মানবিক",(VLOOKUP(A207,DHU,64,FALSE)),(VLOOKUP(A207,DBS,64,FALSE)))),"")</f>
        <v/>
      </c>
      <c r="AJ207" s="52" t="str">
        <f t="shared" si="332"/>
        <v/>
      </c>
      <c r="AK207" s="68" t="str">
        <f t="shared" ref="AK207:AK210" si="365">IFERROR(IF(G207="Abs.","Abs.",IF(J207="Abs.","Abs.",IF(O207="Abs.","Abs.",IF(T207="Abs.","Abs.",IF(AD207="Abs.","Abs.",IF(G207="Abs.","Abs.",IF(AI207="Abs.","Abs.",IF(J207="F","F",IF(O207="F","F",IF(T207="F","F",IF(AD207="F","F",IF(AI207="F","F",(G207+J207+O207+T207+AD207+AI207))))))))))))),"")</f>
        <v/>
      </c>
      <c r="AL207" s="68" t="str">
        <f t="shared" ref="AL207:AL210" si="366">IFERROR(IF(G207="Abs.","Abs.",IF(J207="Abs.","Abs.",IF(O207="Abs.","Abs.",IF(T207="Abs.","Abs.",IF(Y207="Abs.","Abs.",IF(AI207="Abs.","Abs.",IF(G207="F","F",IF(J207="F","F",IF(O207="F","F",IF(T207="F","F",IF(AI207="F","F",IF(Y207="F","F",(G207+J207+O207+T207+Y207+AI207))))))))))))),"")</f>
        <v/>
      </c>
      <c r="AM207" s="68"/>
      <c r="AN207" s="68" t="str">
        <f t="shared" ref="AN207:AN210" si="367">IF(AQ207=1,AW207,AX207)</f>
        <v/>
      </c>
      <c r="AO207" s="69" t="str">
        <f t="shared" si="331"/>
        <v/>
      </c>
      <c r="AP207" s="83" t="str">
        <f t="shared" ref="AP207:AP210" si="368">IFERROR(IF(D$4="বিজ্ঞান",(VLOOKUP(A207,DSc,74,FALSE)),IF(D$4="মানবিক",(VLOOKUP(A207,DHU,66,FALSE)),(VLOOKUP(A207,DBS,66,FALSE)))),"")</f>
        <v/>
      </c>
      <c r="AQ207" s="98" t="str">
        <f t="shared" ref="AQ207:AQ210" si="369">IFERROR(IF(D$4="বিজ্ঞান",(VLOOKUP(A207,DSc,75,FALSE)),IF(D$4="মানবিক",(VLOOKUP(A207,DHU,67,FALSE)),(VLOOKUP(A207,DBS,67,FALSE)))),"")</f>
        <v/>
      </c>
      <c r="AR207" s="99" t="str">
        <f t="shared" ref="AR207:AR210" si="370">IFERROR(IF(D$4="বিজ্ঞান",(VLOOKUP(A207,DSc,3,FALSE)),IF(D$4="মানবিক",(VLOOKUP(A207,DHU,3,FALSE)),IF(D$4="ব্যাবসায় শিক্ষা",(VLOOKUP(A207,DBS,3,FALSE))))),"")</f>
        <v/>
      </c>
      <c r="AS207" s="32" t="e">
        <f t="shared" ref="AS207:AS210" si="371">IF(Y207="F","0",IF(Y207="Abs.","0",IF(Y207&gt;0,(Y207-2))))</f>
        <v>#VALUE!</v>
      </c>
      <c r="AT207" s="32" t="e">
        <f t="shared" ref="AT207:AT210" si="372">IF(AD207="F","0",IF(AD207="Abs.","0",IF(AD207&gt;0,(AD207-2))))</f>
        <v>#VALUE!</v>
      </c>
      <c r="AU207" s="32" t="str">
        <f t="shared" ref="AU207:AU210" si="373">IF(AK207="","F",IF(AK207="Abs.","Abs.",IF(AK207="F","F",(AK207+AS207)/6)))</f>
        <v>F</v>
      </c>
      <c r="AV207" s="33" t="str">
        <f t="shared" ref="AV207:AV210" si="374">IF(AR207="","",IF(AL207="","F",IF(AL207="Abs.","Abs.",IF(AL207="F","F",(AL207+AT207)/6))))</f>
        <v/>
      </c>
      <c r="AW207" s="100" t="str">
        <f t="shared" ref="AW207:AW210" si="375">IF(AU207="","",IF(AU207="Abs.","Abs.",IF(AU207="F","F",IF(AU207&gt;=5,5,AU207))))</f>
        <v>F</v>
      </c>
      <c r="AX207" s="101" t="str">
        <f t="shared" ref="AX207:AX210" si="376">IF(AV207="","",IF(AV207="Abs.","Abs.",IF(AV207="F","F",IF(AV207&gt;=5,5,AV207))))</f>
        <v/>
      </c>
      <c r="AY207" s="31" t="str">
        <f t="shared" ref="AY207:AY210" si="377">IF(AK207="","",IF(AN207="Abs.","Abs.",IF(AN207="F","F",SUM(F207+I207+N207+S207+X207+AC207+AH207))))</f>
        <v/>
      </c>
      <c r="BB207" s="33">
        <f t="shared" ref="BB207:BB210" si="378">COUNTIF(D207:AI207,"F")</f>
        <v>0</v>
      </c>
      <c r="BC207" s="33" t="str">
        <f t="shared" ref="BC207:BC210" si="379">IF(BB207=0,"Pass",BB207)</f>
        <v>Pass</v>
      </c>
      <c r="BD207" s="50" t="str">
        <f t="shared" ref="BD207:BD210" si="380">IFERROR(IF(D$4="বিজ্ঞান",(VLOOKUP(A207,DSc,81,FALSE)),IF(D$4="মানবিক",(VLOOKUP(A207,DHU,72,FALSE)),(VLOOKUP(A207,DBS,72,FALSE)))),"")</f>
        <v/>
      </c>
    </row>
    <row r="208" spans="1:56">
      <c r="A208" s="49">
        <f>IF(D$4="বিজ্ঞান",Science!A204,(IF(D$4="মানবিক",Humanities!A204,(IF(D$4="ব্যাবসায় শিক্ষা",B.Studies!AK204)))))</f>
        <v>0</v>
      </c>
      <c r="B208" s="50"/>
      <c r="C208" s="51" t="str">
        <f>IFERROR(IF(AN208="","",RANK(AN208,AN$8:AN$172,0)+COUNTIF(AN$8:AN208,AN208)-1),"")</f>
        <v/>
      </c>
      <c r="D208" s="52" t="str">
        <f t="shared" si="333"/>
        <v/>
      </c>
      <c r="E208" s="52" t="str">
        <f t="shared" si="334"/>
        <v/>
      </c>
      <c r="F208" s="52" t="str">
        <f t="shared" si="335"/>
        <v/>
      </c>
      <c r="G208" s="52" t="str">
        <f t="shared" si="336"/>
        <v/>
      </c>
      <c r="H208" s="49" t="str">
        <f t="shared" si="337"/>
        <v/>
      </c>
      <c r="I208" s="49" t="str">
        <f t="shared" si="338"/>
        <v/>
      </c>
      <c r="J208" s="49" t="str">
        <f t="shared" si="339"/>
        <v/>
      </c>
      <c r="K208" s="52" t="str">
        <f t="shared" si="340"/>
        <v/>
      </c>
      <c r="L208" s="52" t="str">
        <f t="shared" si="341"/>
        <v/>
      </c>
      <c r="M208" s="52" t="str">
        <f t="shared" si="342"/>
        <v/>
      </c>
      <c r="N208" s="52" t="str">
        <f t="shared" si="343"/>
        <v/>
      </c>
      <c r="O208" s="52" t="str">
        <f t="shared" si="344"/>
        <v/>
      </c>
      <c r="P208" s="49" t="str">
        <f t="shared" si="345"/>
        <v/>
      </c>
      <c r="Q208" s="49" t="str">
        <f t="shared" si="346"/>
        <v/>
      </c>
      <c r="R208" s="49" t="str">
        <f t="shared" si="347"/>
        <v/>
      </c>
      <c r="S208" s="49" t="str">
        <f t="shared" si="348"/>
        <v/>
      </c>
      <c r="T208" s="49" t="str">
        <f t="shared" si="349"/>
        <v/>
      </c>
      <c r="U208" s="52" t="str">
        <f t="shared" si="350"/>
        <v/>
      </c>
      <c r="V208" s="52" t="str">
        <f t="shared" si="351"/>
        <v/>
      </c>
      <c r="W208" s="52" t="str">
        <f t="shared" si="352"/>
        <v/>
      </c>
      <c r="X208" s="52" t="str">
        <f t="shared" si="353"/>
        <v/>
      </c>
      <c r="Y208" s="52" t="str">
        <f t="shared" si="354"/>
        <v/>
      </c>
      <c r="Z208" s="49" t="str">
        <f t="shared" si="355"/>
        <v/>
      </c>
      <c r="AA208" s="49" t="str">
        <f t="shared" si="356"/>
        <v/>
      </c>
      <c r="AB208" s="49" t="str">
        <f t="shared" si="357"/>
        <v/>
      </c>
      <c r="AC208" s="49" t="str">
        <f t="shared" si="358"/>
        <v/>
      </c>
      <c r="AD208" s="49" t="str">
        <f t="shared" si="359"/>
        <v/>
      </c>
      <c r="AE208" s="52" t="str">
        <f t="shared" si="360"/>
        <v/>
      </c>
      <c r="AF208" s="52" t="str">
        <f t="shared" si="361"/>
        <v/>
      </c>
      <c r="AG208" s="52" t="str">
        <f t="shared" si="362"/>
        <v/>
      </c>
      <c r="AH208" s="52" t="str">
        <f t="shared" si="363"/>
        <v/>
      </c>
      <c r="AI208" s="52" t="str">
        <f t="shared" si="364"/>
        <v/>
      </c>
      <c r="AJ208" s="52" t="str">
        <f t="shared" si="332"/>
        <v/>
      </c>
      <c r="AK208" s="68" t="str">
        <f t="shared" si="365"/>
        <v/>
      </c>
      <c r="AL208" s="68" t="str">
        <f t="shared" si="366"/>
        <v/>
      </c>
      <c r="AM208" s="68"/>
      <c r="AN208" s="68" t="str">
        <f t="shared" si="367"/>
        <v/>
      </c>
      <c r="AO208" s="69" t="str">
        <f t="shared" si="331"/>
        <v/>
      </c>
      <c r="AP208" s="83" t="str">
        <f t="shared" si="368"/>
        <v/>
      </c>
      <c r="AQ208" s="98" t="str">
        <f t="shared" si="369"/>
        <v/>
      </c>
      <c r="AR208" s="99" t="str">
        <f t="shared" si="370"/>
        <v/>
      </c>
      <c r="AS208" s="32" t="e">
        <f t="shared" si="371"/>
        <v>#VALUE!</v>
      </c>
      <c r="AT208" s="32" t="e">
        <f t="shared" si="372"/>
        <v>#VALUE!</v>
      </c>
      <c r="AU208" s="32" t="str">
        <f t="shared" si="373"/>
        <v>F</v>
      </c>
      <c r="AV208" s="33" t="str">
        <f t="shared" si="374"/>
        <v/>
      </c>
      <c r="AW208" s="100" t="str">
        <f t="shared" si="375"/>
        <v>F</v>
      </c>
      <c r="AX208" s="101" t="str">
        <f t="shared" si="376"/>
        <v/>
      </c>
      <c r="AY208" s="31" t="str">
        <f t="shared" si="377"/>
        <v/>
      </c>
      <c r="BB208" s="33">
        <f t="shared" si="378"/>
        <v>0</v>
      </c>
      <c r="BC208" s="33" t="str">
        <f t="shared" si="379"/>
        <v>Pass</v>
      </c>
      <c r="BD208" s="50" t="str">
        <f t="shared" si="380"/>
        <v/>
      </c>
    </row>
    <row r="209" spans="1:56">
      <c r="A209" s="49">
        <f>IF(D$4="বিজ্ঞান",Science!A205,(IF(D$4="মানবিক",Humanities!A205,(IF(D$4="ব্যাবসায় শিক্ষা",B.Studies!AK205)))))</f>
        <v>0</v>
      </c>
      <c r="B209" s="50"/>
      <c r="C209" s="51" t="str">
        <f>IFERROR(IF(AN209="","",RANK(AN209,AN$8:AN$172,0)+COUNTIF(AN$8:AN209,AN209)-1),"")</f>
        <v/>
      </c>
      <c r="D209" s="52" t="str">
        <f t="shared" si="333"/>
        <v/>
      </c>
      <c r="E209" s="52" t="str">
        <f t="shared" si="334"/>
        <v/>
      </c>
      <c r="F209" s="52" t="str">
        <f t="shared" si="335"/>
        <v/>
      </c>
      <c r="G209" s="52" t="str">
        <f t="shared" si="336"/>
        <v/>
      </c>
      <c r="H209" s="49" t="str">
        <f t="shared" si="337"/>
        <v/>
      </c>
      <c r="I209" s="49" t="str">
        <f t="shared" si="338"/>
        <v/>
      </c>
      <c r="J209" s="49" t="str">
        <f t="shared" si="339"/>
        <v/>
      </c>
      <c r="K209" s="52" t="str">
        <f t="shared" si="340"/>
        <v/>
      </c>
      <c r="L209" s="52" t="str">
        <f t="shared" si="341"/>
        <v/>
      </c>
      <c r="M209" s="52" t="str">
        <f t="shared" si="342"/>
        <v/>
      </c>
      <c r="N209" s="52" t="str">
        <f t="shared" si="343"/>
        <v/>
      </c>
      <c r="O209" s="52" t="str">
        <f t="shared" si="344"/>
        <v/>
      </c>
      <c r="P209" s="49" t="str">
        <f t="shared" si="345"/>
        <v/>
      </c>
      <c r="Q209" s="49" t="str">
        <f t="shared" si="346"/>
        <v/>
      </c>
      <c r="R209" s="49" t="str">
        <f t="shared" si="347"/>
        <v/>
      </c>
      <c r="S209" s="49" t="str">
        <f t="shared" si="348"/>
        <v/>
      </c>
      <c r="T209" s="49" t="str">
        <f t="shared" si="349"/>
        <v/>
      </c>
      <c r="U209" s="52" t="str">
        <f t="shared" si="350"/>
        <v/>
      </c>
      <c r="V209" s="52" t="str">
        <f t="shared" si="351"/>
        <v/>
      </c>
      <c r="W209" s="52" t="str">
        <f t="shared" si="352"/>
        <v/>
      </c>
      <c r="X209" s="52" t="str">
        <f t="shared" si="353"/>
        <v/>
      </c>
      <c r="Y209" s="52" t="str">
        <f t="shared" si="354"/>
        <v/>
      </c>
      <c r="Z209" s="49" t="str">
        <f t="shared" si="355"/>
        <v/>
      </c>
      <c r="AA209" s="49" t="str">
        <f t="shared" si="356"/>
        <v/>
      </c>
      <c r="AB209" s="49" t="str">
        <f t="shared" si="357"/>
        <v/>
      </c>
      <c r="AC209" s="49" t="str">
        <f t="shared" si="358"/>
        <v/>
      </c>
      <c r="AD209" s="49" t="str">
        <f t="shared" si="359"/>
        <v/>
      </c>
      <c r="AE209" s="52" t="str">
        <f t="shared" si="360"/>
        <v/>
      </c>
      <c r="AF209" s="52" t="str">
        <f t="shared" si="361"/>
        <v/>
      </c>
      <c r="AG209" s="52" t="str">
        <f t="shared" si="362"/>
        <v/>
      </c>
      <c r="AH209" s="52" t="str">
        <f t="shared" si="363"/>
        <v/>
      </c>
      <c r="AI209" s="52" t="str">
        <f t="shared" si="364"/>
        <v/>
      </c>
      <c r="AJ209" s="52" t="str">
        <f t="shared" si="332"/>
        <v/>
      </c>
      <c r="AK209" s="68" t="str">
        <f t="shared" si="365"/>
        <v/>
      </c>
      <c r="AL209" s="68" t="str">
        <f t="shared" si="366"/>
        <v/>
      </c>
      <c r="AM209" s="68"/>
      <c r="AN209" s="68" t="str">
        <f t="shared" si="367"/>
        <v/>
      </c>
      <c r="AO209" s="69" t="str">
        <f t="shared" si="331"/>
        <v/>
      </c>
      <c r="AP209" s="83" t="str">
        <f t="shared" si="368"/>
        <v/>
      </c>
      <c r="AQ209" s="98" t="str">
        <f t="shared" si="369"/>
        <v/>
      </c>
      <c r="AR209" s="99" t="str">
        <f t="shared" si="370"/>
        <v/>
      </c>
      <c r="AS209" s="32" t="e">
        <f t="shared" si="371"/>
        <v>#VALUE!</v>
      </c>
      <c r="AT209" s="32" t="e">
        <f t="shared" si="372"/>
        <v>#VALUE!</v>
      </c>
      <c r="AU209" s="32" t="str">
        <f t="shared" si="373"/>
        <v>F</v>
      </c>
      <c r="AV209" s="33" t="str">
        <f t="shared" si="374"/>
        <v/>
      </c>
      <c r="AW209" s="100" t="str">
        <f t="shared" si="375"/>
        <v>F</v>
      </c>
      <c r="AX209" s="101" t="str">
        <f t="shared" si="376"/>
        <v/>
      </c>
      <c r="AY209" s="31" t="str">
        <f t="shared" si="377"/>
        <v/>
      </c>
      <c r="BB209" s="33">
        <f t="shared" si="378"/>
        <v>0</v>
      </c>
      <c r="BC209" s="33" t="str">
        <f t="shared" si="379"/>
        <v>Pass</v>
      </c>
      <c r="BD209" s="50" t="str">
        <f t="shared" si="380"/>
        <v/>
      </c>
    </row>
    <row r="210" spans="1:56">
      <c r="A210" s="49">
        <f>IF(D$4="বিজ্ঞান",Science!A206,(IF(D$4="মানবিক",Humanities!A206,(IF(D$4="ব্যাবসায় শিক্ষা",B.Studies!AK206)))))</f>
        <v>0</v>
      </c>
      <c r="B210" s="50"/>
      <c r="C210" s="51" t="str">
        <f>IFERROR(IF(AN210="","",RANK(AN210,AN$8:AN$172,0)+COUNTIF(AN$8:AN210,AN210)-1),"")</f>
        <v/>
      </c>
      <c r="D210" s="52" t="str">
        <f t="shared" si="333"/>
        <v/>
      </c>
      <c r="E210" s="52" t="str">
        <f t="shared" si="334"/>
        <v/>
      </c>
      <c r="F210" s="52" t="str">
        <f t="shared" si="335"/>
        <v/>
      </c>
      <c r="G210" s="52" t="str">
        <f t="shared" si="336"/>
        <v/>
      </c>
      <c r="H210" s="49" t="str">
        <f t="shared" si="337"/>
        <v/>
      </c>
      <c r="I210" s="49" t="str">
        <f t="shared" si="338"/>
        <v/>
      </c>
      <c r="J210" s="49" t="str">
        <f t="shared" si="339"/>
        <v/>
      </c>
      <c r="K210" s="52" t="str">
        <f t="shared" si="340"/>
        <v/>
      </c>
      <c r="L210" s="52" t="str">
        <f t="shared" si="341"/>
        <v/>
      </c>
      <c r="M210" s="52" t="str">
        <f t="shared" si="342"/>
        <v/>
      </c>
      <c r="N210" s="52" t="str">
        <f t="shared" si="343"/>
        <v/>
      </c>
      <c r="O210" s="52" t="str">
        <f t="shared" si="344"/>
        <v/>
      </c>
      <c r="P210" s="49" t="str">
        <f t="shared" si="345"/>
        <v/>
      </c>
      <c r="Q210" s="49" t="str">
        <f t="shared" si="346"/>
        <v/>
      </c>
      <c r="R210" s="49" t="str">
        <f t="shared" si="347"/>
        <v/>
      </c>
      <c r="S210" s="49" t="str">
        <f t="shared" si="348"/>
        <v/>
      </c>
      <c r="T210" s="49" t="str">
        <f t="shared" si="349"/>
        <v/>
      </c>
      <c r="U210" s="52" t="str">
        <f t="shared" si="350"/>
        <v/>
      </c>
      <c r="V210" s="52" t="str">
        <f t="shared" si="351"/>
        <v/>
      </c>
      <c r="W210" s="52" t="str">
        <f t="shared" si="352"/>
        <v/>
      </c>
      <c r="X210" s="52" t="str">
        <f t="shared" si="353"/>
        <v/>
      </c>
      <c r="Y210" s="52" t="str">
        <f t="shared" si="354"/>
        <v/>
      </c>
      <c r="Z210" s="49" t="str">
        <f t="shared" si="355"/>
        <v/>
      </c>
      <c r="AA210" s="49" t="str">
        <f t="shared" si="356"/>
        <v/>
      </c>
      <c r="AB210" s="49" t="str">
        <f t="shared" si="357"/>
        <v/>
      </c>
      <c r="AC210" s="49" t="str">
        <f t="shared" si="358"/>
        <v/>
      </c>
      <c r="AD210" s="49" t="str">
        <f t="shared" si="359"/>
        <v/>
      </c>
      <c r="AE210" s="52" t="str">
        <f t="shared" si="360"/>
        <v/>
      </c>
      <c r="AF210" s="52" t="str">
        <f t="shared" si="361"/>
        <v/>
      </c>
      <c r="AG210" s="52" t="str">
        <f t="shared" si="362"/>
        <v/>
      </c>
      <c r="AH210" s="52" t="str">
        <f t="shared" si="363"/>
        <v/>
      </c>
      <c r="AI210" s="52" t="str">
        <f t="shared" si="364"/>
        <v/>
      </c>
      <c r="AJ210" s="52" t="str">
        <f t="shared" si="332"/>
        <v/>
      </c>
      <c r="AK210" s="68" t="str">
        <f t="shared" si="365"/>
        <v/>
      </c>
      <c r="AL210" s="68" t="str">
        <f t="shared" si="366"/>
        <v/>
      </c>
      <c r="AM210" s="68"/>
      <c r="AN210" s="68" t="str">
        <f t="shared" si="367"/>
        <v/>
      </c>
      <c r="AO210" s="69" t="str">
        <f t="shared" si="331"/>
        <v/>
      </c>
      <c r="AP210" s="83" t="str">
        <f t="shared" si="368"/>
        <v/>
      </c>
      <c r="AQ210" s="98" t="str">
        <f t="shared" si="369"/>
        <v/>
      </c>
      <c r="AR210" s="99" t="str">
        <f t="shared" si="370"/>
        <v/>
      </c>
      <c r="AS210" s="32" t="e">
        <f t="shared" si="371"/>
        <v>#VALUE!</v>
      </c>
      <c r="AT210" s="32" t="e">
        <f t="shared" si="372"/>
        <v>#VALUE!</v>
      </c>
      <c r="AU210" s="32" t="str">
        <f t="shared" si="373"/>
        <v>F</v>
      </c>
      <c r="AV210" s="33" t="str">
        <f t="shared" si="374"/>
        <v/>
      </c>
      <c r="AW210" s="100" t="str">
        <f t="shared" si="375"/>
        <v>F</v>
      </c>
      <c r="AX210" s="101" t="str">
        <f t="shared" si="376"/>
        <v/>
      </c>
      <c r="AY210" s="31" t="str">
        <f t="shared" si="377"/>
        <v/>
      </c>
      <c r="BB210" s="33">
        <f t="shared" si="378"/>
        <v>0</v>
      </c>
      <c r="BC210" s="33" t="str">
        <f t="shared" si="379"/>
        <v>Pass</v>
      </c>
      <c r="BD210" s="50" t="str">
        <f t="shared" si="380"/>
        <v/>
      </c>
    </row>
    <row r="211" spans="1:56">
      <c r="A211" s="49">
        <f>IF(D$4="বিজ্ঞান",Science!A207,(IF(D$4="মানবিক",Humanities!A207,(IF(D$4="ব্যাবসায় শিক্ষা",B.Studies!AK207)))))</f>
        <v>0</v>
      </c>
      <c r="B211" s="50"/>
      <c r="C211" s="51" t="str">
        <f>IFERROR(IF(AN211="","",RANK(AN211,AN$8:AN$172,0)+COUNTIF(AN$8:AN211,AN211)-1),"")</f>
        <v/>
      </c>
      <c r="D211" s="52" t="str">
        <f t="shared" ref="D211:D213" si="381">IFERROR(IF(D$4="বিজ্ঞান",(VLOOKUP(A211,DSc,6,FALSE)),IF(D$4="মানবিক",(VLOOKUP(A211,DHU,6,FALSE)),IF(D$4="ব্যাবসায় শিক্ষা",(VLOOKUP(A211,DBS,6,FALSE))))),"")</f>
        <v/>
      </c>
      <c r="E211" s="52" t="str">
        <f t="shared" ref="E211:E213" si="382">IFERROR(IF(D$4="বিজ্ঞান",(VLOOKUP(A211,DSc,7,FALSE)),IF(D$4="মানবিক",(VLOOKUP(A211,DHU,7,FALSE)),(VLOOKUP(A211,DBS,7,FALSE)))),"")</f>
        <v/>
      </c>
      <c r="F211" s="52" t="str">
        <f t="shared" ref="F211:F213" si="383">IFERROR(IF(D$4="বিজ্ঞান",(VLOOKUP(A211,DSc,8,FALSE)),IF(D$4="মানবিক",(VLOOKUP(A211,DHU,8,FALSE)),(VLOOKUP(A211,DBS,8,FALSE)))),"")</f>
        <v/>
      </c>
      <c r="G211" s="52" t="str">
        <f t="shared" ref="G211:G213" si="384">IFERROR(IF(D$4="বিজ্ঞান",(VLOOKUP(A211,DSc,10,FALSE)),IF(D$4="মানবিক",(VLOOKUP(A211,DHU,10,FALSE)),(VLOOKUP(A211,DBS,10,FALSE)))),"")</f>
        <v/>
      </c>
      <c r="H211" s="49" t="str">
        <f t="shared" ref="H211:H213" si="385">IFERROR(IF(D$4="বিজ্ঞান",(VLOOKUP(A211,DSc,14,FALSE)),IF(D$4="মানবিক",(VLOOKUP(A211,DHU,14,FALSE)),(VLOOKUP(A211,DBS,14,FALSE)))),"")</f>
        <v/>
      </c>
      <c r="I211" s="49" t="str">
        <f t="shared" ref="I211:I213" si="386">IFERROR(IF(D$4="বিজ্ঞান",(VLOOKUP(A211,DSc,15,FALSE)),IF(D$4="মানবিক",(VLOOKUP(A211,DHU,15,FALSE)),(VLOOKUP(A211,DBS,15,FALSE)))),"")</f>
        <v/>
      </c>
      <c r="J211" s="49" t="str">
        <f t="shared" ref="J211:J213" si="387">IFERROR(IF(D$4="বিজ্ঞান",(VLOOKUP(A211,DSc,17,FALSE)),IF(D$4="মানবিক",(VLOOKUP(A211,DHU,17,FALSE)),(VLOOKUP(A211,DBS,17,FALSE)))),"")</f>
        <v/>
      </c>
      <c r="K211" s="52" t="str">
        <f t="shared" ref="K211:K213" si="388">IFERROR(IF(D$4="বিজ্ঞান",(VLOOKUP(A211,DSc,23,FALSE)),IF(D$4="মানবিক",(VLOOKUP(A211,DHU,22,FALSE)),(VLOOKUP(A211,DBS,22,FALSE)))),"")</f>
        <v/>
      </c>
      <c r="L211" s="52" t="str">
        <f t="shared" ref="L211:L213" si="389">IFERROR(IF(D$4="বিজ্ঞান",(VLOOKUP(A211,DSc,24,FALSE)),IF(D$4="মানবিক",(VLOOKUP(A211,DHU,23,FALSE)),(VLOOKUP(A211,DBS,23,FALSE)))),"")</f>
        <v/>
      </c>
      <c r="M211" s="52" t="str">
        <f t="shared" ref="M211:M213" si="390">IFERROR(IF(D$4="বিজ্ঞান",(VLOOKUP(A211,DSc,25,FALSE)),IF(D$4="মানবিক",(VLOOKUP(A211,DHU,0,FALSE)),(VLOOKUP(A211,DBS,0,FALSE)))),"")</f>
        <v/>
      </c>
      <c r="N211" s="52" t="str">
        <f t="shared" ref="N211:N213" si="391">IFERROR(IF(D$4="বিজ্ঞান",(VLOOKUP(A211,DSc,26,FALSE)),IF(D$4="মানবিক",(VLOOKUP(A211,DHU,24,FALSE)),(VLOOKUP(A211,DBS,24,FALSE)))),"")</f>
        <v/>
      </c>
      <c r="O211" s="52" t="str">
        <f t="shared" ref="O211:O213" si="392">IFERROR(IF(D$4="বিজ্ঞান",(VLOOKUP(A211,DSc,28,FALSE)),IF(D$4="মানবিক",(VLOOKUP(A211,DHU,26,FALSE)),(VLOOKUP(A211,DBS,26,FALSE)))),"")</f>
        <v/>
      </c>
      <c r="P211" s="49" t="str">
        <f t="shared" ref="P211:P213" si="393">IFERROR(IF(D$4="বিজ্ঞান",(VLOOKUP(A211,DSc,34,FALSE)),IF(D$4="মানবিক",(VLOOKUP(A211,DHU,31,FALSE)),(VLOOKUP(A211,DBS,31,FALSE)))),"")</f>
        <v/>
      </c>
      <c r="Q211" s="49" t="str">
        <f t="shared" ref="Q211:Q213" si="394">IFERROR(IF(D$4="বিজ্ঞান",(VLOOKUP(A211,DSc,35,FALSE)),IF(D$4="মানবিক",(VLOOKUP(A211,DHU,32,FALSE)),(VLOOKUP(A211,DBS,32,FALSE)))),"")</f>
        <v/>
      </c>
      <c r="R211" s="49" t="str">
        <f t="shared" ref="R211:R213" si="395">IFERROR(IF(D$4="বিজ্ঞান",(VLOOKUP(A211,DSc,36,FALSE)),IF(D$4="মানবিক",(VLOOKUP(A211,DHU,0,FALSE)),(VLOOKUP(A211,DBS,0,FALSE)))),"")</f>
        <v/>
      </c>
      <c r="S211" s="49" t="str">
        <f t="shared" ref="S211:S213" si="396">IFERROR(IF(D$4="বিজ্ঞান",(VLOOKUP(A211,DSc,37,FALSE)),IF(D$4="মানবিক",(VLOOKUP(A211,DHU,33,FALSE)),(VLOOKUP(A211,DBS,33,FALSE)))),"")</f>
        <v/>
      </c>
      <c r="T211" s="49" t="str">
        <f t="shared" ref="T211:T213" si="397">IFERROR(IF(D$4="বিজ্ঞান",(VLOOKUP(A211,DSc,39,FALSE)),IF(D$4="মানবিক",(VLOOKUP(A211,DHU,35,FALSE)),(VLOOKUP(A211,DBS,35,FALSE)))),"")</f>
        <v/>
      </c>
      <c r="U211" s="52" t="str">
        <f t="shared" ref="U211:U213" si="398">IFERROR(IF(D$4="বিজ্ঞান",(VLOOKUP(A211,DSc,45,FALSE)),IF(D$4="মানবিক",(VLOOKUP(A211,DHU,40,FALSE)),(VLOOKUP(A211,DBS,40,FALSE)))),"")</f>
        <v/>
      </c>
      <c r="V211" s="52" t="str">
        <f t="shared" ref="V211:V213" si="399">IFERROR(IF(D$4="বিজ্ঞান",(VLOOKUP(A211,DSc,46,FALSE)),IF(D$4="মানবিক",(VLOOKUP(A211,DHU,41,FALSE)),(VLOOKUP(A211,DBS,41,FALSE)))),"")</f>
        <v/>
      </c>
      <c r="W211" s="52" t="str">
        <f t="shared" ref="W211:W213" si="400">IFERROR(IF(D$4="বিজ্ঞান",(VLOOKUP(A211,DSc,47,FALSE)),IF(D$4="মানবিক",(VLOOKUP(A211,DHU,0,FALSE)),(VLOOKUP(A211,DBS,0,FALSE)))),"")</f>
        <v/>
      </c>
      <c r="X211" s="52" t="str">
        <f t="shared" ref="X211:X213" si="401">IFERROR(IF(D$4="বিজ্ঞান",(VLOOKUP(A211,DSc,48,FALSE)),IF(D$4="মানবিক",(VLOOKUP(A211,DHU,42,FALSE)),(VLOOKUP(A211,DBS,42,FALSE)))),"")</f>
        <v/>
      </c>
      <c r="Y211" s="52" t="str">
        <f t="shared" ref="Y211:Y213" si="402">IFERROR(IF(D$4="বিজ্ঞান",(VLOOKUP(A211,DSc,50,FALSE)),IF(D$4="মানবিক",(VLOOKUP(A211,DHU,44,FALSE)),(VLOOKUP(A211,DBS,44,FALSE)))),"")</f>
        <v/>
      </c>
      <c r="Z211" s="49" t="str">
        <f t="shared" ref="Z211:Z213" si="403">IFERROR(IF(D$4="বিজ্ঞান",(VLOOKUP(A211,DSc,56,FALSE)),IF(D$4="মানবিক",(VLOOKUP(A211,DHU,49,FALSE)),(VLOOKUP(A211,DBS,49,FALSE)))),"")</f>
        <v/>
      </c>
      <c r="AA211" s="49" t="str">
        <f t="shared" ref="AA211:AA213" si="404">IFERROR(IF(D$4="বিজ্ঞান",(VLOOKUP(A211,DSc,57,FALSE)),IF(D$4="মানবিক",(VLOOKUP(A211,DHU,50,FALSE)),(VLOOKUP(A211,DBS,50,FALSE)))),"")</f>
        <v/>
      </c>
      <c r="AB211" s="49" t="str">
        <f t="shared" ref="AB211:AB213" si="405">IFERROR(IF(D$4="বিজ্ঞান",(VLOOKUP(A211,DSc,58,FALSE)),IF(D$4="মানবিক",(VLOOKUP(A211,DHU,0,FALSE)),(VLOOKUP(A211,DBS,0,FALSE)))),"")</f>
        <v/>
      </c>
      <c r="AC211" s="49" t="str">
        <f t="shared" ref="AC211:AC213" si="406">IFERROR(IF(D$4="বিজ্ঞান",(VLOOKUP(A211,DSc,59,FALSE)),IF(D$4="মানবিক",(VLOOKUP(A211,DHU,51,FALSE)),(VLOOKUP(A211,DBS,51,FALSE)))),"")</f>
        <v/>
      </c>
      <c r="AD211" s="49" t="str">
        <f t="shared" ref="AD211:AD213" si="407">IFERROR(IF(D$4="বিজ্ঞান",(VLOOKUP(A211,DSc,61,FALSE)),IF(D$4="মানবিক",(VLOOKUP(A211,DHU,53,FALSE)),(VLOOKUP(A211,DBS,53,FALSE)))),"")</f>
        <v/>
      </c>
      <c r="AE211" s="52" t="str">
        <f t="shared" ref="AE211:AE213" si="408">IFERROR(IF(D$4="বিজ্ঞান",(VLOOKUP(A211,DSc,67,FALSE)),IF(D$4="মানবিক",(VLOOKUP(A211,DHU,59,FALSE)),(VLOOKUP(A211,DBS,59,FALSE)))),"")</f>
        <v/>
      </c>
      <c r="AF211" s="52" t="str">
        <f t="shared" ref="AF211:AF213" si="409">IFERROR(IF(D$4="বিজ্ঞান",(VLOOKUP(A211,DSc,68,FALSE)),IF(D$4="মানবিক",(VLOOKUP(A211,DHU,60,FALSE)),(VLOOKUP(A211,DBS,60,FALSE)))),"")</f>
        <v/>
      </c>
      <c r="AG211" s="52" t="str">
        <f t="shared" ref="AG211:AG213" si="410">IFERROR(IF(D$4="বিজ্ঞান",(VLOOKUP(A211,DSc,69,FALSE)),IF(D$4="মানবিক",(VLOOKUP(A211,DHU,61,FALSE)),(VLOOKUP(A211,DBS,61,FALSE)))),"")</f>
        <v/>
      </c>
      <c r="AH211" s="52" t="str">
        <f t="shared" ref="AH211:AH213" si="411">IFERROR(IF(D$4="বিজ্ঞান",(VLOOKUP(A211,DSc,70,FALSE)),IF(D$4="মানবিক",(VLOOKUP(A211,DHU,62,FALSE)),(VLOOKUP(A211,DBS,62,FALSE)))),"")</f>
        <v/>
      </c>
      <c r="AI211" s="52" t="str">
        <f t="shared" ref="AI211:AI213" si="412">IFERROR(IF(D$4="বিজ্ঞান",(VLOOKUP(A211,DSc,72,FALSE)),IF(D$4="মানবিক",(VLOOKUP(A211,DHU,64,FALSE)),(VLOOKUP(A211,DBS,64,FALSE)))),"")</f>
        <v/>
      </c>
      <c r="AJ211" s="52" t="str">
        <f t="shared" si="332"/>
        <v/>
      </c>
      <c r="AK211" s="68" t="str">
        <f t="shared" ref="AK211:AK213" si="413">IFERROR(IF(G211="Abs.","Abs.",IF(J211="Abs.","Abs.",IF(O211="Abs.","Abs.",IF(T211="Abs.","Abs.",IF(AD211="Abs.","Abs.",IF(G211="Abs.","Abs.",IF(AI211="Abs.","Abs.",IF(J211="F","F",IF(O211="F","F",IF(T211="F","F",IF(AD211="F","F",IF(AI211="F","F",(G211+J211+O211+T211+AD211+AI211))))))))))))),"")</f>
        <v/>
      </c>
      <c r="AL211" s="68" t="str">
        <f t="shared" ref="AL211:AL213" si="414">IFERROR(IF(G211="Abs.","Abs.",IF(J211="Abs.","Abs.",IF(O211="Abs.","Abs.",IF(T211="Abs.","Abs.",IF(Y211="Abs.","Abs.",IF(AI211="Abs.","Abs.",IF(G211="F","F",IF(J211="F","F",IF(O211="F","F",IF(T211="F","F",IF(AI211="F","F",IF(Y211="F","F",(G211+J211+O211+T211+Y211+AI211))))))))))))),"")</f>
        <v/>
      </c>
      <c r="AM211" s="68"/>
      <c r="AN211" s="68" t="str">
        <f t="shared" ref="AN211:AN213" si="415">IF(AQ211=1,AW211,AX211)</f>
        <v/>
      </c>
      <c r="AO211" s="69" t="str">
        <f t="shared" si="331"/>
        <v/>
      </c>
      <c r="AP211" s="83" t="str">
        <f t="shared" ref="AP211:AP213" si="416">IFERROR(IF(D$4="বিজ্ঞান",(VLOOKUP(A211,DSc,74,FALSE)),IF(D$4="মানবিক",(VLOOKUP(A211,DHU,66,FALSE)),(VLOOKUP(A211,DBS,66,FALSE)))),"")</f>
        <v/>
      </c>
      <c r="AQ211" s="98" t="str">
        <f t="shared" ref="AQ211:AQ213" si="417">IFERROR(IF(D$4="বিজ্ঞান",(VLOOKUP(A211,DSc,75,FALSE)),IF(D$4="মানবিক",(VLOOKUP(A211,DHU,67,FALSE)),(VLOOKUP(A211,DBS,67,FALSE)))),"")</f>
        <v/>
      </c>
      <c r="AR211" s="99" t="str">
        <f t="shared" ref="AR211:AR213" si="418">IFERROR(IF(D$4="বিজ্ঞান",(VLOOKUP(A211,DSc,3,FALSE)),IF(D$4="মানবিক",(VLOOKUP(A211,DHU,3,FALSE)),IF(D$4="ব্যাবসায় শিক্ষা",(VLOOKUP(A211,DBS,3,FALSE))))),"")</f>
        <v/>
      </c>
      <c r="AS211" s="32" t="e">
        <f t="shared" ref="AS211:AS213" si="419">IF(Y211="F","0",IF(Y211="Abs.","0",IF(Y211&gt;0,(Y211-2))))</f>
        <v>#VALUE!</v>
      </c>
      <c r="AT211" s="32" t="e">
        <f t="shared" ref="AT211:AT213" si="420">IF(AD211="F","0",IF(AD211="Abs.","0",IF(AD211&gt;0,(AD211-2))))</f>
        <v>#VALUE!</v>
      </c>
      <c r="AU211" s="32" t="str">
        <f t="shared" ref="AU211:AU213" si="421">IF(AK211="","F",IF(AK211="Abs.","Abs.",IF(AK211="F","F",(AK211+AS211)/6)))</f>
        <v>F</v>
      </c>
      <c r="AV211" s="33" t="str">
        <f t="shared" ref="AV211:AV213" si="422">IF(AR211="","",IF(AL211="","F",IF(AL211="Abs.","Abs.",IF(AL211="F","F",(AL211+AT211)/6))))</f>
        <v/>
      </c>
      <c r="AW211" s="100" t="str">
        <f t="shared" ref="AW211:AW213" si="423">IF(AU211="","",IF(AU211="Abs.","Abs.",IF(AU211="F","F",IF(AU211&gt;=5,5,AU211))))</f>
        <v>F</v>
      </c>
      <c r="AX211" s="101" t="str">
        <f t="shared" ref="AX211:AX213" si="424">IF(AV211="","",IF(AV211="Abs.","Abs.",IF(AV211="F","F",IF(AV211&gt;=5,5,AV211))))</f>
        <v/>
      </c>
      <c r="AY211" s="31" t="str">
        <f t="shared" ref="AY211:AY213" si="425">IF(AK211="","",IF(AN211="Abs.","Abs.",IF(AN211="F","F",SUM(F211+I211+N211+S211+X211+AC211+AH211))))</f>
        <v/>
      </c>
      <c r="BB211" s="33">
        <f t="shared" ref="BB211:BB213" si="426">COUNTIF(D211:AI211,"F")</f>
        <v>0</v>
      </c>
      <c r="BC211" s="33" t="str">
        <f t="shared" ref="BC211:BC213" si="427">IF(BB211=0,"Pass",BB211)</f>
        <v>Pass</v>
      </c>
      <c r="BD211" s="50" t="str">
        <f t="shared" ref="BD211:BD213" si="428">IFERROR(IF(D$4="বিজ্ঞান",(VLOOKUP(A211,DSc,81,FALSE)),IF(D$4="মানবিক",(VLOOKUP(A211,DHU,72,FALSE)),(VLOOKUP(A211,DBS,72,FALSE)))),"")</f>
        <v/>
      </c>
    </row>
    <row r="212" spans="1:56">
      <c r="A212" s="49">
        <f>IF(D$4="বিজ্ঞান",Science!A208,(IF(D$4="মানবিক",Humanities!A208,(IF(D$4="ব্যাবসায় শিক্ষা",B.Studies!AK208)))))</f>
        <v>0</v>
      </c>
      <c r="B212" s="50"/>
      <c r="C212" s="51" t="str">
        <f>IFERROR(IF(AN212="","",RANK(AN212,AN$8:AN$172,0)+COUNTIF(AN$8:AN212,AN212)-1),"")</f>
        <v/>
      </c>
      <c r="D212" s="52" t="str">
        <f t="shared" si="381"/>
        <v/>
      </c>
      <c r="E212" s="52" t="str">
        <f t="shared" si="382"/>
        <v/>
      </c>
      <c r="F212" s="52" t="str">
        <f t="shared" si="383"/>
        <v/>
      </c>
      <c r="G212" s="52" t="str">
        <f t="shared" si="384"/>
        <v/>
      </c>
      <c r="H212" s="49" t="str">
        <f t="shared" si="385"/>
        <v/>
      </c>
      <c r="I212" s="49" t="str">
        <f t="shared" si="386"/>
        <v/>
      </c>
      <c r="J212" s="49" t="str">
        <f t="shared" si="387"/>
        <v/>
      </c>
      <c r="K212" s="52" t="str">
        <f t="shared" si="388"/>
        <v/>
      </c>
      <c r="L212" s="52" t="str">
        <f t="shared" si="389"/>
        <v/>
      </c>
      <c r="M212" s="52" t="str">
        <f t="shared" si="390"/>
        <v/>
      </c>
      <c r="N212" s="52" t="str">
        <f t="shared" si="391"/>
        <v/>
      </c>
      <c r="O212" s="52" t="str">
        <f t="shared" si="392"/>
        <v/>
      </c>
      <c r="P212" s="49" t="str">
        <f t="shared" si="393"/>
        <v/>
      </c>
      <c r="Q212" s="49" t="str">
        <f t="shared" si="394"/>
        <v/>
      </c>
      <c r="R212" s="49" t="str">
        <f t="shared" si="395"/>
        <v/>
      </c>
      <c r="S212" s="49" t="str">
        <f t="shared" si="396"/>
        <v/>
      </c>
      <c r="T212" s="49" t="str">
        <f t="shared" si="397"/>
        <v/>
      </c>
      <c r="U212" s="52" t="str">
        <f t="shared" si="398"/>
        <v/>
      </c>
      <c r="V212" s="52" t="str">
        <f t="shared" si="399"/>
        <v/>
      </c>
      <c r="W212" s="52" t="str">
        <f t="shared" si="400"/>
        <v/>
      </c>
      <c r="X212" s="52" t="str">
        <f t="shared" si="401"/>
        <v/>
      </c>
      <c r="Y212" s="52" t="str">
        <f t="shared" si="402"/>
        <v/>
      </c>
      <c r="Z212" s="49" t="str">
        <f t="shared" si="403"/>
        <v/>
      </c>
      <c r="AA212" s="49" t="str">
        <f t="shared" si="404"/>
        <v/>
      </c>
      <c r="AB212" s="49" t="str">
        <f t="shared" si="405"/>
        <v/>
      </c>
      <c r="AC212" s="49" t="str">
        <f t="shared" si="406"/>
        <v/>
      </c>
      <c r="AD212" s="49" t="str">
        <f t="shared" si="407"/>
        <v/>
      </c>
      <c r="AE212" s="52" t="str">
        <f t="shared" si="408"/>
        <v/>
      </c>
      <c r="AF212" s="52" t="str">
        <f t="shared" si="409"/>
        <v/>
      </c>
      <c r="AG212" s="52" t="str">
        <f t="shared" si="410"/>
        <v/>
      </c>
      <c r="AH212" s="52" t="str">
        <f t="shared" si="411"/>
        <v/>
      </c>
      <c r="AI212" s="52" t="str">
        <f t="shared" si="412"/>
        <v/>
      </c>
      <c r="AJ212" s="52" t="str">
        <f t="shared" si="332"/>
        <v/>
      </c>
      <c r="AK212" s="68" t="str">
        <f t="shared" si="413"/>
        <v/>
      </c>
      <c r="AL212" s="68" t="str">
        <f t="shared" si="414"/>
        <v/>
      </c>
      <c r="AM212" s="68"/>
      <c r="AN212" s="68" t="str">
        <f t="shared" si="415"/>
        <v/>
      </c>
      <c r="AO212" s="69" t="str">
        <f t="shared" si="331"/>
        <v/>
      </c>
      <c r="AP212" s="83" t="str">
        <f t="shared" si="416"/>
        <v/>
      </c>
      <c r="AQ212" s="98" t="str">
        <f t="shared" si="417"/>
        <v/>
      </c>
      <c r="AR212" s="99" t="str">
        <f t="shared" si="418"/>
        <v/>
      </c>
      <c r="AS212" s="32" t="e">
        <f t="shared" si="419"/>
        <v>#VALUE!</v>
      </c>
      <c r="AT212" s="32" t="e">
        <f t="shared" si="420"/>
        <v>#VALUE!</v>
      </c>
      <c r="AU212" s="32" t="str">
        <f t="shared" si="421"/>
        <v>F</v>
      </c>
      <c r="AV212" s="33" t="str">
        <f t="shared" si="422"/>
        <v/>
      </c>
      <c r="AW212" s="100" t="str">
        <f t="shared" si="423"/>
        <v>F</v>
      </c>
      <c r="AX212" s="101" t="str">
        <f t="shared" si="424"/>
        <v/>
      </c>
      <c r="AY212" s="31" t="str">
        <f t="shared" si="425"/>
        <v/>
      </c>
      <c r="BB212" s="33">
        <f t="shared" si="426"/>
        <v>0</v>
      </c>
      <c r="BC212" s="33" t="str">
        <f t="shared" si="427"/>
        <v>Pass</v>
      </c>
      <c r="BD212" s="50" t="str">
        <f t="shared" si="428"/>
        <v/>
      </c>
    </row>
    <row r="213" spans="1:56">
      <c r="A213" s="49">
        <f>IF(D$4="বিজ্ঞান",Science!A209,(IF(D$4="মানবিক",Humanities!A209,(IF(D$4="ব্যাবসায় শিক্ষা",B.Studies!AK209)))))</f>
        <v>0</v>
      </c>
      <c r="B213" s="50"/>
      <c r="C213" s="51" t="str">
        <f>IFERROR(IF(AN213="","",RANK(AN213,AN$8:AN$172,0)+COUNTIF(AN$8:AN213,AN213)-1),"")</f>
        <v/>
      </c>
      <c r="D213" s="52" t="str">
        <f t="shared" si="381"/>
        <v/>
      </c>
      <c r="E213" s="52" t="str">
        <f t="shared" si="382"/>
        <v/>
      </c>
      <c r="F213" s="52" t="str">
        <f t="shared" si="383"/>
        <v/>
      </c>
      <c r="G213" s="52" t="str">
        <f t="shared" si="384"/>
        <v/>
      </c>
      <c r="H213" s="49" t="str">
        <f t="shared" si="385"/>
        <v/>
      </c>
      <c r="I213" s="49" t="str">
        <f t="shared" si="386"/>
        <v/>
      </c>
      <c r="J213" s="49" t="str">
        <f t="shared" si="387"/>
        <v/>
      </c>
      <c r="K213" s="52" t="str">
        <f t="shared" si="388"/>
        <v/>
      </c>
      <c r="L213" s="52" t="str">
        <f t="shared" si="389"/>
        <v/>
      </c>
      <c r="M213" s="52" t="str">
        <f t="shared" si="390"/>
        <v/>
      </c>
      <c r="N213" s="52" t="str">
        <f t="shared" si="391"/>
        <v/>
      </c>
      <c r="O213" s="52" t="str">
        <f t="shared" si="392"/>
        <v/>
      </c>
      <c r="P213" s="49" t="str">
        <f t="shared" si="393"/>
        <v/>
      </c>
      <c r="Q213" s="49" t="str">
        <f t="shared" si="394"/>
        <v/>
      </c>
      <c r="R213" s="49" t="str">
        <f t="shared" si="395"/>
        <v/>
      </c>
      <c r="S213" s="49" t="str">
        <f t="shared" si="396"/>
        <v/>
      </c>
      <c r="T213" s="49" t="str">
        <f t="shared" si="397"/>
        <v/>
      </c>
      <c r="U213" s="52" t="str">
        <f t="shared" si="398"/>
        <v/>
      </c>
      <c r="V213" s="52" t="str">
        <f t="shared" si="399"/>
        <v/>
      </c>
      <c r="W213" s="52" t="str">
        <f t="shared" si="400"/>
        <v/>
      </c>
      <c r="X213" s="52" t="str">
        <f t="shared" si="401"/>
        <v/>
      </c>
      <c r="Y213" s="52" t="str">
        <f t="shared" si="402"/>
        <v/>
      </c>
      <c r="Z213" s="49" t="str">
        <f t="shared" si="403"/>
        <v/>
      </c>
      <c r="AA213" s="49" t="str">
        <f t="shared" si="404"/>
        <v/>
      </c>
      <c r="AB213" s="49" t="str">
        <f t="shared" si="405"/>
        <v/>
      </c>
      <c r="AC213" s="49" t="str">
        <f t="shared" si="406"/>
        <v/>
      </c>
      <c r="AD213" s="49" t="str">
        <f t="shared" si="407"/>
        <v/>
      </c>
      <c r="AE213" s="52" t="str">
        <f t="shared" si="408"/>
        <v/>
      </c>
      <c r="AF213" s="52" t="str">
        <f t="shared" si="409"/>
        <v/>
      </c>
      <c r="AG213" s="52" t="str">
        <f t="shared" si="410"/>
        <v/>
      </c>
      <c r="AH213" s="52" t="str">
        <f t="shared" si="411"/>
        <v/>
      </c>
      <c r="AI213" s="52" t="str">
        <f t="shared" si="412"/>
        <v/>
      </c>
      <c r="AJ213" s="52" t="str">
        <f t="shared" si="332"/>
        <v/>
      </c>
      <c r="AK213" s="68" t="str">
        <f t="shared" si="413"/>
        <v/>
      </c>
      <c r="AL213" s="68" t="str">
        <f t="shared" si="414"/>
        <v/>
      </c>
      <c r="AM213" s="68"/>
      <c r="AN213" s="68" t="str">
        <f t="shared" si="415"/>
        <v/>
      </c>
      <c r="AO213" s="69" t="str">
        <f t="shared" si="331"/>
        <v/>
      </c>
      <c r="AP213" s="83" t="str">
        <f t="shared" si="416"/>
        <v/>
      </c>
      <c r="AQ213" s="98" t="str">
        <f t="shared" si="417"/>
        <v/>
      </c>
      <c r="AR213" s="99" t="str">
        <f t="shared" si="418"/>
        <v/>
      </c>
      <c r="AS213" s="32" t="e">
        <f t="shared" si="419"/>
        <v>#VALUE!</v>
      </c>
      <c r="AT213" s="32" t="e">
        <f t="shared" si="420"/>
        <v>#VALUE!</v>
      </c>
      <c r="AU213" s="32" t="str">
        <f t="shared" si="421"/>
        <v>F</v>
      </c>
      <c r="AV213" s="33" t="str">
        <f t="shared" si="422"/>
        <v/>
      </c>
      <c r="AW213" s="100" t="str">
        <f t="shared" si="423"/>
        <v>F</v>
      </c>
      <c r="AX213" s="101" t="str">
        <f t="shared" si="424"/>
        <v/>
      </c>
      <c r="AY213" s="31" t="str">
        <f t="shared" si="425"/>
        <v/>
      </c>
      <c r="BB213" s="33">
        <f t="shared" si="426"/>
        <v>0</v>
      </c>
      <c r="BC213" s="33" t="str">
        <f t="shared" si="427"/>
        <v>Pass</v>
      </c>
      <c r="BD213" s="50" t="str">
        <f t="shared" si="428"/>
        <v/>
      </c>
    </row>
    <row r="214" spans="1:56">
      <c r="A214" s="49"/>
      <c r="B214" s="50"/>
      <c r="C214" s="50"/>
      <c r="D214" s="52"/>
      <c r="E214" s="52"/>
      <c r="F214" s="52"/>
      <c r="G214" s="52"/>
      <c r="H214" s="49"/>
      <c r="I214" s="49"/>
      <c r="J214" s="49"/>
      <c r="K214" s="52"/>
      <c r="L214" s="52"/>
      <c r="M214" s="52"/>
      <c r="N214" s="52"/>
      <c r="O214" s="52"/>
      <c r="P214" s="49"/>
      <c r="Q214" s="49"/>
      <c r="R214" s="49"/>
      <c r="S214" s="49"/>
      <c r="T214" s="49"/>
      <c r="U214" s="52"/>
      <c r="V214" s="52"/>
      <c r="W214" s="52"/>
      <c r="X214" s="52"/>
      <c r="Y214" s="52"/>
      <c r="Z214" s="49"/>
      <c r="AA214" s="49"/>
      <c r="AB214" s="49"/>
      <c r="AC214" s="49"/>
      <c r="AD214" s="49"/>
      <c r="AE214" s="52"/>
      <c r="AF214" s="52"/>
      <c r="AG214" s="52"/>
      <c r="AH214" s="52"/>
      <c r="AI214" s="52"/>
      <c r="AJ214" s="52"/>
      <c r="AK214" s="68"/>
      <c r="AL214" s="68"/>
      <c r="AM214" s="68"/>
      <c r="AN214" s="68"/>
      <c r="AO214" s="69"/>
      <c r="AP214" s="83"/>
      <c r="AQ214" s="98"/>
      <c r="AR214" s="99"/>
      <c r="AW214" s="100"/>
      <c r="AX214" s="101"/>
      <c r="AY214" s="31"/>
      <c r="BD214" s="50"/>
    </row>
    <row r="215" spans="1:56">
      <c r="A215" s="49"/>
      <c r="B215" s="50"/>
      <c r="C215" s="50"/>
      <c r="D215" s="52"/>
      <c r="E215" s="52"/>
      <c r="F215" s="52"/>
      <c r="G215" s="52"/>
      <c r="H215" s="49"/>
      <c r="I215" s="49"/>
      <c r="J215" s="49"/>
      <c r="K215" s="52"/>
      <c r="L215" s="52"/>
      <c r="M215" s="52"/>
      <c r="N215" s="52"/>
      <c r="O215" s="52"/>
      <c r="P215" s="49"/>
      <c r="Q215" s="49"/>
      <c r="R215" s="49"/>
      <c r="S215" s="49"/>
      <c r="T215" s="49"/>
      <c r="U215" s="52"/>
      <c r="V215" s="52"/>
      <c r="W215" s="52"/>
      <c r="X215" s="52"/>
      <c r="Y215" s="52"/>
      <c r="Z215" s="49"/>
      <c r="AA215" s="49"/>
      <c r="AB215" s="49"/>
      <c r="AC215" s="49"/>
      <c r="AD215" s="49"/>
      <c r="AE215" s="52"/>
      <c r="AF215" s="52"/>
      <c r="AG215" s="52"/>
      <c r="AH215" s="52"/>
      <c r="AI215" s="52"/>
      <c r="AJ215" s="52"/>
      <c r="AK215" s="68"/>
      <c r="AL215" s="68"/>
      <c r="AM215" s="68"/>
      <c r="AN215" s="68"/>
      <c r="AO215" s="69"/>
      <c r="AP215" s="83"/>
      <c r="AQ215" s="98"/>
      <c r="AR215" s="99"/>
      <c r="AW215" s="100"/>
      <c r="AX215" s="101"/>
      <c r="AY215" s="31"/>
      <c r="BD215" s="50"/>
    </row>
    <row r="216" spans="1:56" ht="25.5" customHeight="1">
      <c r="A216" s="49"/>
      <c r="B216" s="50"/>
      <c r="C216" s="50"/>
      <c r="D216" s="52"/>
      <c r="E216" s="52"/>
      <c r="F216" s="52"/>
      <c r="G216" s="52"/>
      <c r="H216" s="49"/>
      <c r="I216" s="49"/>
      <c r="J216" s="49"/>
      <c r="K216" s="52"/>
      <c r="L216" s="52"/>
      <c r="M216" s="52"/>
      <c r="N216" s="52"/>
      <c r="O216" s="52"/>
      <c r="P216" s="49"/>
      <c r="Q216" s="49"/>
      <c r="R216" s="49"/>
      <c r="S216" s="49"/>
      <c r="T216" s="49"/>
      <c r="U216" s="52"/>
      <c r="V216" s="52"/>
      <c r="W216" s="52"/>
      <c r="X216" s="52"/>
      <c r="Y216" s="52"/>
      <c r="Z216" s="49"/>
      <c r="AA216" s="49"/>
      <c r="AB216" s="49"/>
      <c r="AC216" s="49"/>
      <c r="AD216" s="49"/>
      <c r="AE216" s="52"/>
      <c r="AF216" s="52"/>
      <c r="AG216" s="52"/>
      <c r="AH216" s="52"/>
      <c r="AI216" s="52"/>
      <c r="AJ216" s="52"/>
      <c r="AK216" s="68"/>
      <c r="AL216" s="68"/>
      <c r="AM216" s="68"/>
      <c r="AN216" s="68"/>
      <c r="AO216" s="69"/>
      <c r="AP216" s="83"/>
      <c r="AQ216" s="98"/>
      <c r="AR216" s="99"/>
      <c r="AW216" s="100"/>
      <c r="AX216" s="101"/>
      <c r="AY216" s="31"/>
      <c r="BD216" s="50"/>
    </row>
    <row r="217" spans="1:56">
      <c r="A217" s="225"/>
      <c r="B217" s="145"/>
      <c r="C217" s="145"/>
      <c r="D217" s="283" t="str">
        <f>D6</f>
        <v>Bangla</v>
      </c>
      <c r="E217" s="283"/>
      <c r="F217" s="283"/>
      <c r="G217" s="283"/>
      <c r="H217" s="282" t="str">
        <f>H6</f>
        <v>English</v>
      </c>
      <c r="I217" s="282"/>
      <c r="J217" s="282"/>
      <c r="K217" s="283" t="str">
        <f>K6</f>
        <v>Physics</v>
      </c>
      <c r="L217" s="283"/>
      <c r="M217" s="283"/>
      <c r="N217" s="283"/>
      <c r="O217" s="283"/>
      <c r="P217" s="282" t="str">
        <f>P6</f>
        <v>Chemistry</v>
      </c>
      <c r="Q217" s="282"/>
      <c r="R217" s="282"/>
      <c r="S217" s="282"/>
      <c r="T217" s="282"/>
      <c r="U217" s="283" t="str">
        <f>U6</f>
        <v>Biology</v>
      </c>
      <c r="V217" s="283"/>
      <c r="W217" s="283"/>
      <c r="X217" s="283"/>
      <c r="Y217" s="283"/>
      <c r="Z217" s="282" t="str">
        <f>Z6</f>
        <v>Mathematics</v>
      </c>
      <c r="AA217" s="282"/>
      <c r="AB217" s="282"/>
      <c r="AC217" s="282"/>
      <c r="AD217" s="282"/>
      <c r="AE217" s="283" t="str">
        <f>AE6</f>
        <v>ICT</v>
      </c>
      <c r="AF217" s="283"/>
      <c r="AG217" s="283"/>
      <c r="AH217" s="283"/>
      <c r="AI217" s="283"/>
      <c r="AJ217" s="228"/>
      <c r="AK217" s="91"/>
      <c r="AL217" s="91"/>
      <c r="AM217" s="91"/>
      <c r="AN217" s="226"/>
      <c r="AO217" s="227"/>
    </row>
    <row r="218" spans="1:56">
      <c r="A218" s="225"/>
      <c r="B218" s="145"/>
      <c r="C218" s="145"/>
      <c r="D218" s="281" t="s">
        <v>35</v>
      </c>
      <c r="E218" s="281"/>
      <c r="F218" s="281">
        <f>F219+F221</f>
        <v>87</v>
      </c>
      <c r="G218" s="281"/>
      <c r="H218" s="280" t="s">
        <v>35</v>
      </c>
      <c r="I218" s="280"/>
      <c r="J218" s="102">
        <f>J219+J221</f>
        <v>86</v>
      </c>
      <c r="K218" s="281" t="s">
        <v>35</v>
      </c>
      <c r="L218" s="281"/>
      <c r="M218" s="281">
        <f>M219+M221</f>
        <v>76</v>
      </c>
      <c r="N218" s="281"/>
      <c r="O218" s="281"/>
      <c r="P218" s="280" t="s">
        <v>35</v>
      </c>
      <c r="Q218" s="280"/>
      <c r="R218" s="280">
        <f>R219+R221</f>
        <v>75</v>
      </c>
      <c r="S218" s="280"/>
      <c r="T218" s="280"/>
      <c r="U218" s="281" t="s">
        <v>35</v>
      </c>
      <c r="V218" s="281"/>
      <c r="W218" s="281">
        <f>W219+W221</f>
        <v>73</v>
      </c>
      <c r="X218" s="281"/>
      <c r="Y218" s="281"/>
      <c r="Z218" s="280" t="s">
        <v>35</v>
      </c>
      <c r="AA218" s="280"/>
      <c r="AB218" s="280">
        <f>AB219+AB221</f>
        <v>78</v>
      </c>
      <c r="AC218" s="280"/>
      <c r="AD218" s="280"/>
      <c r="AE218" s="281" t="s">
        <v>35</v>
      </c>
      <c r="AF218" s="281"/>
      <c r="AG218" s="281">
        <f>AG221+AG219</f>
        <v>76</v>
      </c>
      <c r="AH218" s="281"/>
      <c r="AI218" s="281"/>
      <c r="AJ218" s="221"/>
      <c r="AK218" s="91"/>
      <c r="AL218" s="91"/>
      <c r="AM218" s="91"/>
      <c r="AN218" s="226"/>
      <c r="AO218" s="227"/>
    </row>
    <row r="219" spans="1:56">
      <c r="A219" s="225"/>
      <c r="B219" s="145"/>
      <c r="C219" s="145"/>
      <c r="D219" s="281" t="s">
        <v>33</v>
      </c>
      <c r="E219" s="281"/>
      <c r="F219" s="281">
        <f>COUNTIF(G8:G215,"F")</f>
        <v>3</v>
      </c>
      <c r="G219" s="281"/>
      <c r="H219" s="280" t="s">
        <v>33</v>
      </c>
      <c r="I219" s="280"/>
      <c r="J219" s="102">
        <f>COUNTIFS(J8:J215,"F")</f>
        <v>9</v>
      </c>
      <c r="K219" s="281" t="s">
        <v>33</v>
      </c>
      <c r="L219" s="281"/>
      <c r="M219" s="281">
        <f>COUNTIF(O8:O215,"F")</f>
        <v>32</v>
      </c>
      <c r="N219" s="281"/>
      <c r="O219" s="281"/>
      <c r="P219" s="280" t="s">
        <v>33</v>
      </c>
      <c r="Q219" s="280"/>
      <c r="R219" s="280">
        <f>COUNTIF(T8:T215,"F")</f>
        <v>38</v>
      </c>
      <c r="S219" s="280"/>
      <c r="T219" s="280"/>
      <c r="U219" s="281" t="s">
        <v>33</v>
      </c>
      <c r="V219" s="281"/>
      <c r="W219" s="281">
        <f>COUNTIF(Y8:Y215,"F")</f>
        <v>39</v>
      </c>
      <c r="X219" s="281"/>
      <c r="Y219" s="281"/>
      <c r="Z219" s="280" t="s">
        <v>33</v>
      </c>
      <c r="AA219" s="280"/>
      <c r="AB219" s="280">
        <f>COUNTIF(AD8:AD215,"F")</f>
        <v>48</v>
      </c>
      <c r="AC219" s="280"/>
      <c r="AD219" s="280"/>
      <c r="AE219" s="281" t="s">
        <v>33</v>
      </c>
      <c r="AF219" s="281"/>
      <c r="AG219" s="281">
        <f>COUNTIF(AI8:AI215,"F")</f>
        <v>21</v>
      </c>
      <c r="AH219" s="281"/>
      <c r="AI219" s="281"/>
      <c r="AJ219" s="221"/>
      <c r="AK219" s="91"/>
      <c r="AL219" s="91"/>
      <c r="AM219" s="91"/>
      <c r="AN219" s="226"/>
      <c r="AO219" s="227"/>
    </row>
    <row r="220" spans="1:56">
      <c r="A220" s="225"/>
      <c r="B220" s="145"/>
      <c r="C220" s="145"/>
      <c r="D220" s="281" t="s">
        <v>34</v>
      </c>
      <c r="E220" s="281"/>
      <c r="F220" s="281">
        <f>COUNTIF(G8:G215,"Abs.")</f>
        <v>8</v>
      </c>
      <c r="G220" s="281"/>
      <c r="H220" s="280" t="s">
        <v>34</v>
      </c>
      <c r="I220" s="280"/>
      <c r="J220" s="102">
        <f>COUNTIFS(J8:J215,"Abs.")</f>
        <v>9</v>
      </c>
      <c r="K220" s="281" t="s">
        <v>34</v>
      </c>
      <c r="L220" s="281"/>
      <c r="M220" s="281">
        <f>COUNTIF(O9:O215,"Abs.")</f>
        <v>18</v>
      </c>
      <c r="N220" s="281"/>
      <c r="O220" s="281"/>
      <c r="P220" s="280" t="s">
        <v>34</v>
      </c>
      <c r="Q220" s="280"/>
      <c r="R220" s="280">
        <f>COUNTIF(T9:T215,"Abs.")</f>
        <v>19</v>
      </c>
      <c r="S220" s="280"/>
      <c r="T220" s="280"/>
      <c r="U220" s="281" t="s">
        <v>34</v>
      </c>
      <c r="V220" s="281"/>
      <c r="W220" s="281">
        <f>COUNTIF(Y9:Y215,"Abs.")</f>
        <v>21</v>
      </c>
      <c r="X220" s="281"/>
      <c r="Y220" s="281"/>
      <c r="Z220" s="280" t="s">
        <v>34</v>
      </c>
      <c r="AA220" s="280"/>
      <c r="AB220" s="280">
        <f>COUNTIF(AD9:AD215,"Abs.")</f>
        <v>16</v>
      </c>
      <c r="AC220" s="280"/>
      <c r="AD220" s="280"/>
      <c r="AE220" s="281" t="s">
        <v>34</v>
      </c>
      <c r="AF220" s="281"/>
      <c r="AG220" s="281">
        <f>COUNTIF(AI9:AI215,"Abs.")</f>
        <v>18</v>
      </c>
      <c r="AH220" s="281"/>
      <c r="AI220" s="281"/>
      <c r="AJ220" s="221"/>
      <c r="AK220" s="91"/>
      <c r="AL220" s="91"/>
      <c r="AM220" s="91"/>
      <c r="AN220" s="226"/>
      <c r="AO220" s="227"/>
    </row>
    <row r="221" spans="1:56">
      <c r="A221" s="225"/>
      <c r="B221" s="145"/>
      <c r="C221" s="145"/>
      <c r="D221" s="281" t="s">
        <v>32</v>
      </c>
      <c r="E221" s="281"/>
      <c r="F221" s="281">
        <f>COUNTIF(G8:G215,"&gt;0")</f>
        <v>84</v>
      </c>
      <c r="G221" s="281"/>
      <c r="H221" s="280" t="s">
        <v>32</v>
      </c>
      <c r="I221" s="280"/>
      <c r="J221" s="102">
        <f>COUNTIFS(J8:J215,"&lt;150")</f>
        <v>77</v>
      </c>
      <c r="K221" s="281" t="s">
        <v>32</v>
      </c>
      <c r="L221" s="281"/>
      <c r="M221" s="281">
        <f>COUNTIF(O10:O215,"&lt;150")</f>
        <v>44</v>
      </c>
      <c r="N221" s="281"/>
      <c r="O221" s="281"/>
      <c r="P221" s="280" t="s">
        <v>32</v>
      </c>
      <c r="Q221" s="280"/>
      <c r="R221" s="280">
        <f>COUNTIF(T10:T215,"&lt;150")</f>
        <v>37</v>
      </c>
      <c r="S221" s="280"/>
      <c r="T221" s="280"/>
      <c r="U221" s="281" t="s">
        <v>32</v>
      </c>
      <c r="V221" s="281"/>
      <c r="W221" s="281">
        <f>COUNTIF(Y10:Y215,"&lt;150")</f>
        <v>34</v>
      </c>
      <c r="X221" s="281"/>
      <c r="Y221" s="281"/>
      <c r="Z221" s="280" t="s">
        <v>32</v>
      </c>
      <c r="AA221" s="280"/>
      <c r="AB221" s="280">
        <f>COUNTIF(AD10:AD215,"&lt;150")</f>
        <v>30</v>
      </c>
      <c r="AC221" s="280"/>
      <c r="AD221" s="280"/>
      <c r="AE221" s="281" t="s">
        <v>32</v>
      </c>
      <c r="AF221" s="281"/>
      <c r="AG221" s="281">
        <f>COUNTIF(AI10:AI244,"&lt;150")</f>
        <v>55</v>
      </c>
      <c r="AH221" s="281"/>
      <c r="AI221" s="281"/>
      <c r="AJ221" s="221"/>
      <c r="AK221" s="91"/>
      <c r="AL221" s="91"/>
      <c r="AM221" s="91"/>
      <c r="AN221" s="226"/>
      <c r="AO221" s="227"/>
    </row>
    <row r="222" spans="1:56">
      <c r="A222" s="225"/>
      <c r="B222" s="145"/>
      <c r="C222" s="145"/>
      <c r="D222" s="279" t="s">
        <v>38</v>
      </c>
      <c r="E222" s="279"/>
      <c r="F222" s="273">
        <f>F221*100/F218</f>
        <v>96.551724137931032</v>
      </c>
      <c r="G222" s="273"/>
      <c r="H222" s="223"/>
      <c r="I222" s="223"/>
      <c r="J222" s="224">
        <f>J221*100/J218</f>
        <v>89.534883720930239</v>
      </c>
      <c r="K222" s="273"/>
      <c r="L222" s="273"/>
      <c r="M222" s="273">
        <f>M221*100/M218</f>
        <v>57.89473684210526</v>
      </c>
      <c r="N222" s="273"/>
      <c r="O222" s="273"/>
      <c r="P222" s="278"/>
      <c r="Q222" s="278"/>
      <c r="R222" s="278">
        <f>R221*100/R218</f>
        <v>49.333333333333336</v>
      </c>
      <c r="S222" s="278"/>
      <c r="T222" s="278"/>
      <c r="U222" s="273"/>
      <c r="V222" s="273"/>
      <c r="W222" s="273">
        <f>W221*100/W218</f>
        <v>46.575342465753423</v>
      </c>
      <c r="X222" s="273"/>
      <c r="Y222" s="273"/>
      <c r="Z222" s="278"/>
      <c r="AA222" s="278"/>
      <c r="AB222" s="278">
        <f>AB221*100/AB218</f>
        <v>38.46153846153846</v>
      </c>
      <c r="AC222" s="278"/>
      <c r="AD222" s="278"/>
      <c r="AE222" s="220"/>
      <c r="AF222" s="220"/>
      <c r="AG222" s="273">
        <f>AG221*100/AG218</f>
        <v>72.368421052631575</v>
      </c>
      <c r="AH222" s="273"/>
      <c r="AI222" s="273"/>
      <c r="AJ222" s="220"/>
      <c r="AK222" s="91"/>
      <c r="AL222" s="91"/>
      <c r="AM222" s="91"/>
      <c r="AN222" s="226"/>
      <c r="AO222" s="227"/>
    </row>
    <row r="223" spans="1:56">
      <c r="A223" s="40"/>
      <c r="B223" s="41"/>
      <c r="C223" s="41"/>
      <c r="D223" s="60"/>
      <c r="E223" s="60"/>
      <c r="F223" s="60"/>
      <c r="G223" s="60"/>
      <c r="H223" s="60"/>
      <c r="I223" s="60"/>
      <c r="J223" s="96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1"/>
    </row>
    <row r="224" spans="1:56">
      <c r="A224" s="40"/>
      <c r="B224" s="41"/>
      <c r="C224" s="41"/>
      <c r="D224" s="60"/>
      <c r="E224" s="60"/>
      <c r="F224" s="60"/>
      <c r="G224" s="60"/>
      <c r="H224" s="60"/>
      <c r="I224" s="60"/>
      <c r="J224" s="96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1"/>
    </row>
    <row r="225" spans="1:41">
      <c r="A225" s="40"/>
      <c r="B225" s="41"/>
      <c r="C225" s="41"/>
      <c r="D225" s="60"/>
      <c r="E225" s="60"/>
      <c r="F225" s="60"/>
      <c r="G225" s="60"/>
      <c r="H225" s="60"/>
      <c r="I225" s="60"/>
      <c r="J225" s="96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1"/>
    </row>
    <row r="226" spans="1:41">
      <c r="A226" s="40"/>
      <c r="B226" s="41"/>
      <c r="C226" s="41"/>
      <c r="D226" s="60"/>
      <c r="E226" s="60" t="s">
        <v>32</v>
      </c>
      <c r="F226" s="60"/>
      <c r="G226" s="60">
        <f>COUNTIF(BC$8:BC$190,"Pass")</f>
        <v>119</v>
      </c>
      <c r="H226" s="60"/>
      <c r="I226" s="60"/>
      <c r="J226" s="96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1"/>
    </row>
    <row r="227" spans="1:41">
      <c r="A227" s="40"/>
      <c r="B227" s="41"/>
      <c r="C227" s="41"/>
      <c r="D227" s="60"/>
      <c r="E227" s="60" t="s">
        <v>60</v>
      </c>
      <c r="F227" s="60"/>
      <c r="G227" s="60">
        <f>COUNTIF(BC$8:BC$190,"1")</f>
        <v>16</v>
      </c>
      <c r="H227" s="60"/>
      <c r="I227" s="60"/>
      <c r="J227" s="96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1"/>
    </row>
    <row r="228" spans="1:41">
      <c r="A228" s="40"/>
      <c r="B228" s="41"/>
      <c r="C228" s="41"/>
      <c r="D228" s="60"/>
      <c r="E228" s="60" t="s">
        <v>61</v>
      </c>
      <c r="F228" s="60"/>
      <c r="G228" s="60">
        <f>COUNTIF(BC$8:BC$190,"2")</f>
        <v>14</v>
      </c>
      <c r="H228" s="60"/>
      <c r="I228" s="60"/>
      <c r="J228" s="96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1"/>
    </row>
    <row r="229" spans="1:41">
      <c r="A229" s="40"/>
      <c r="B229" s="41"/>
      <c r="C229" s="41"/>
      <c r="D229" s="60"/>
      <c r="E229" s="60" t="s">
        <v>62</v>
      </c>
      <c r="F229" s="60"/>
      <c r="G229" s="60">
        <f>COUNTIF(BC$8:BC$190,"3")</f>
        <v>8</v>
      </c>
      <c r="H229" s="60"/>
      <c r="I229" s="60"/>
      <c r="J229" s="96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1"/>
    </row>
    <row r="230" spans="1:41">
      <c r="A230" s="40"/>
      <c r="B230" s="41"/>
      <c r="C230" s="41"/>
      <c r="D230" s="60"/>
      <c r="E230" s="60" t="s">
        <v>63</v>
      </c>
      <c r="F230" s="60"/>
      <c r="G230" s="60">
        <f>COUNTIF(BC$8:BC$190,"4")</f>
        <v>12</v>
      </c>
      <c r="H230" s="60"/>
      <c r="I230" s="60"/>
      <c r="J230" s="96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1"/>
    </row>
    <row r="231" spans="1:41">
      <c r="A231" s="40"/>
      <c r="B231" s="41"/>
      <c r="C231" s="41"/>
      <c r="D231" s="60"/>
      <c r="E231" s="60" t="s">
        <v>64</v>
      </c>
      <c r="F231" s="60"/>
      <c r="G231" s="60">
        <f>COUNTIF(BC$8:BC$190,"5")</f>
        <v>11</v>
      </c>
      <c r="H231" s="60"/>
      <c r="I231" s="60"/>
      <c r="J231" s="96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1"/>
    </row>
    <row r="232" spans="1:41">
      <c r="A232" s="40"/>
      <c r="B232" s="41"/>
      <c r="C232" s="41"/>
      <c r="D232" s="60"/>
      <c r="E232" s="60" t="s">
        <v>65</v>
      </c>
      <c r="F232" s="60"/>
      <c r="G232" s="60">
        <f>COUNTIF(BC$8:BC$190,"6")</f>
        <v>2</v>
      </c>
      <c r="H232" s="60"/>
      <c r="I232" s="60"/>
      <c r="J232" s="96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1"/>
    </row>
    <row r="233" spans="1:41">
      <c r="A233" s="40"/>
      <c r="B233" s="41"/>
      <c r="C233" s="41"/>
      <c r="D233" s="60"/>
      <c r="E233" s="60" t="s">
        <v>66</v>
      </c>
      <c r="F233" s="60"/>
      <c r="G233" s="60">
        <f>COUNTIF(BC$8:BC$190,"7")</f>
        <v>1</v>
      </c>
      <c r="H233" s="60"/>
      <c r="I233" s="60"/>
      <c r="J233" s="96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1"/>
    </row>
    <row r="234" spans="1:41">
      <c r="A234" s="40"/>
      <c r="B234" s="41"/>
      <c r="C234" s="41"/>
      <c r="D234" s="60"/>
      <c r="E234" s="60" t="s">
        <v>67</v>
      </c>
      <c r="F234" s="60"/>
      <c r="G234" s="60">
        <f>SUM(G226:G233)</f>
        <v>183</v>
      </c>
      <c r="H234" s="60"/>
      <c r="I234" s="60"/>
      <c r="J234" s="96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1"/>
    </row>
    <row r="235" spans="1:41">
      <c r="A235" s="40"/>
      <c r="B235" s="41"/>
      <c r="C235" s="41"/>
      <c r="D235" s="60"/>
      <c r="E235" s="60"/>
      <c r="F235" s="60"/>
      <c r="G235" s="60"/>
      <c r="H235" s="60"/>
      <c r="I235" s="60"/>
      <c r="J235" s="96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1"/>
    </row>
    <row r="236" spans="1:41">
      <c r="A236" s="40"/>
      <c r="B236" s="41"/>
      <c r="C236" s="41"/>
      <c r="D236" s="60"/>
      <c r="E236" s="60"/>
      <c r="F236" s="60"/>
      <c r="G236" s="60"/>
      <c r="H236" s="60"/>
      <c r="I236" s="60"/>
      <c r="J236" s="96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1"/>
    </row>
    <row r="237" spans="1:41">
      <c r="A237" s="40"/>
      <c r="B237" s="41"/>
      <c r="C237" s="41"/>
      <c r="D237" s="60"/>
      <c r="E237" s="60"/>
      <c r="F237" s="60"/>
      <c r="G237" s="60"/>
      <c r="H237" s="60"/>
      <c r="I237" s="60"/>
      <c r="J237" s="96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1"/>
    </row>
    <row r="238" spans="1:41">
      <c r="A238" s="40"/>
      <c r="B238" s="41"/>
      <c r="C238" s="41"/>
      <c r="D238" s="60"/>
      <c r="E238" s="60"/>
      <c r="F238" s="60"/>
      <c r="G238" s="60"/>
      <c r="H238" s="60"/>
      <c r="I238" s="60"/>
      <c r="J238" s="96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1"/>
    </row>
    <row r="239" spans="1:41">
      <c r="A239" s="40"/>
      <c r="B239" s="41"/>
      <c r="C239" s="41"/>
      <c r="D239" s="60"/>
      <c r="E239" s="60"/>
      <c r="F239" s="60"/>
      <c r="G239" s="60"/>
      <c r="H239" s="60"/>
      <c r="I239" s="60"/>
      <c r="J239" s="96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1"/>
    </row>
    <row r="240" spans="1:41">
      <c r="A240" s="40"/>
      <c r="B240" s="41"/>
      <c r="C240" s="41"/>
      <c r="D240" s="60"/>
      <c r="E240" s="60"/>
      <c r="F240" s="60"/>
      <c r="G240" s="60"/>
      <c r="H240" s="60"/>
      <c r="I240" s="60"/>
      <c r="J240" s="96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1"/>
    </row>
    <row r="241" spans="1:41">
      <c r="A241" s="40"/>
      <c r="B241" s="41"/>
      <c r="C241" s="41"/>
      <c r="D241" s="60"/>
      <c r="E241" s="60"/>
      <c r="F241" s="60"/>
      <c r="G241" s="60"/>
      <c r="H241" s="60"/>
      <c r="I241" s="60"/>
      <c r="J241" s="96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1"/>
    </row>
    <row r="242" spans="1:41">
      <c r="A242" s="40"/>
      <c r="B242" s="41"/>
      <c r="C242" s="41"/>
      <c r="D242" s="60"/>
      <c r="E242" s="60"/>
      <c r="F242" s="60"/>
      <c r="G242" s="60"/>
      <c r="H242" s="60"/>
      <c r="I242" s="60"/>
      <c r="J242" s="96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1"/>
    </row>
    <row r="243" spans="1:41">
      <c r="A243" s="40"/>
      <c r="B243" s="41"/>
      <c r="C243" s="41"/>
      <c r="D243" s="60"/>
      <c r="E243" s="60"/>
      <c r="F243" s="60"/>
      <c r="G243" s="60"/>
      <c r="H243" s="60"/>
      <c r="I243" s="60"/>
      <c r="J243" s="96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1"/>
    </row>
    <row r="244" spans="1:41">
      <c r="A244" s="40"/>
      <c r="B244" s="41"/>
      <c r="C244" s="41"/>
      <c r="D244" s="60"/>
      <c r="E244" s="60"/>
      <c r="F244" s="60"/>
      <c r="G244" s="60"/>
      <c r="H244" s="60"/>
      <c r="I244" s="60"/>
      <c r="J244" s="96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1"/>
    </row>
    <row r="245" spans="1:41">
      <c r="A245" s="40"/>
      <c r="B245" s="41"/>
      <c r="C245" s="41"/>
      <c r="D245" s="60"/>
      <c r="E245" s="60"/>
      <c r="F245" s="60"/>
      <c r="G245" s="60"/>
      <c r="H245" s="60"/>
      <c r="I245" s="60"/>
      <c r="J245" s="96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1"/>
    </row>
    <row r="246" spans="1:41">
      <c r="A246" s="40"/>
      <c r="B246" s="41"/>
      <c r="C246" s="41"/>
      <c r="D246" s="60"/>
      <c r="E246" s="60"/>
      <c r="F246" s="60"/>
      <c r="G246" s="60"/>
      <c r="H246" s="60"/>
      <c r="I246" s="60"/>
      <c r="J246" s="96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1"/>
    </row>
    <row r="247" spans="1:41">
      <c r="A247" s="40"/>
      <c r="B247" s="41"/>
      <c r="C247" s="41"/>
      <c r="D247" s="60"/>
      <c r="E247" s="60"/>
      <c r="F247" s="60"/>
      <c r="G247" s="60"/>
      <c r="H247" s="60"/>
      <c r="I247" s="60"/>
      <c r="J247" s="96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1"/>
    </row>
    <row r="248" spans="1:41">
      <c r="A248" s="40"/>
      <c r="B248" s="41"/>
      <c r="C248" s="41"/>
      <c r="D248" s="60"/>
      <c r="E248" s="60"/>
      <c r="F248" s="60"/>
      <c r="G248" s="60"/>
      <c r="H248" s="60"/>
      <c r="I248" s="60"/>
      <c r="J248" s="96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1"/>
    </row>
  </sheetData>
  <mergeCells count="100">
    <mergeCell ref="Z217:AD217"/>
    <mergeCell ref="AE217:AI217"/>
    <mergeCell ref="D217:G217"/>
    <mergeCell ref="H217:J217"/>
    <mergeCell ref="K217:O217"/>
    <mergeCell ref="P217:T217"/>
    <mergeCell ref="U217:Y217"/>
    <mergeCell ref="D218:E218"/>
    <mergeCell ref="F218:G218"/>
    <mergeCell ref="H218:I218"/>
    <mergeCell ref="K218:L218"/>
    <mergeCell ref="M218:O218"/>
    <mergeCell ref="P218:Q218"/>
    <mergeCell ref="R218:T218"/>
    <mergeCell ref="U218:V218"/>
    <mergeCell ref="W218:Y218"/>
    <mergeCell ref="Z218:AA218"/>
    <mergeCell ref="AB218:AD218"/>
    <mergeCell ref="AE218:AF218"/>
    <mergeCell ref="AG218:AI218"/>
    <mergeCell ref="D219:E219"/>
    <mergeCell ref="F219:G219"/>
    <mergeCell ref="H219:I219"/>
    <mergeCell ref="K219:L219"/>
    <mergeCell ref="M219:O219"/>
    <mergeCell ref="P219:Q219"/>
    <mergeCell ref="R219:T219"/>
    <mergeCell ref="U219:V219"/>
    <mergeCell ref="W219:Y219"/>
    <mergeCell ref="Z219:AA219"/>
    <mergeCell ref="AB219:AD219"/>
    <mergeCell ref="AE219:AF219"/>
    <mergeCell ref="AG219:AI219"/>
    <mergeCell ref="D220:E220"/>
    <mergeCell ref="F220:G220"/>
    <mergeCell ref="H220:I220"/>
    <mergeCell ref="K220:L220"/>
    <mergeCell ref="M220:O220"/>
    <mergeCell ref="D221:E221"/>
    <mergeCell ref="F221:G221"/>
    <mergeCell ref="H221:I221"/>
    <mergeCell ref="K221:L221"/>
    <mergeCell ref="M221:O221"/>
    <mergeCell ref="AB220:AD220"/>
    <mergeCell ref="AE220:AF220"/>
    <mergeCell ref="AG220:AI220"/>
    <mergeCell ref="P221:Q221"/>
    <mergeCell ref="R221:T221"/>
    <mergeCell ref="U221:V221"/>
    <mergeCell ref="W221:Y221"/>
    <mergeCell ref="Z221:AA221"/>
    <mergeCell ref="AB221:AD221"/>
    <mergeCell ref="AE221:AF221"/>
    <mergeCell ref="AG221:AI221"/>
    <mergeCell ref="P220:Q220"/>
    <mergeCell ref="R220:T220"/>
    <mergeCell ref="U220:V220"/>
    <mergeCell ref="W220:Y220"/>
    <mergeCell ref="Z220:AA220"/>
    <mergeCell ref="BD6:BD7"/>
    <mergeCell ref="AG222:AI222"/>
    <mergeCell ref="A6:A7"/>
    <mergeCell ref="C6:C7"/>
    <mergeCell ref="AK6:AK7"/>
    <mergeCell ref="AL6:AL7"/>
    <mergeCell ref="R222:T222"/>
    <mergeCell ref="U222:V222"/>
    <mergeCell ref="W222:Y222"/>
    <mergeCell ref="Z222:AA222"/>
    <mergeCell ref="AB222:AD222"/>
    <mergeCell ref="D222:E222"/>
    <mergeCell ref="F222:G222"/>
    <mergeCell ref="K222:L222"/>
    <mergeCell ref="M222:O222"/>
    <mergeCell ref="P222:Q222"/>
    <mergeCell ref="AO6:AO7"/>
    <mergeCell ref="Z6:AD6"/>
    <mergeCell ref="AE6:AI6"/>
    <mergeCell ref="D4:G4"/>
    <mergeCell ref="L4:R4"/>
    <mergeCell ref="Z4:AD4"/>
    <mergeCell ref="AG4:AI4"/>
    <mergeCell ref="C5:I5"/>
    <mergeCell ref="AA5:AE5"/>
    <mergeCell ref="D6:G6"/>
    <mergeCell ref="H6:J6"/>
    <mergeCell ref="K6:O6"/>
    <mergeCell ref="P6:T6"/>
    <mergeCell ref="U6:Y6"/>
    <mergeCell ref="AJ6:AJ7"/>
    <mergeCell ref="G3:Y3"/>
    <mergeCell ref="G1:Y1"/>
    <mergeCell ref="G2:Y2"/>
    <mergeCell ref="AN6:AN7"/>
    <mergeCell ref="Z2:AA2"/>
    <mergeCell ref="AB2:AD2"/>
    <mergeCell ref="AE2:AI2"/>
    <mergeCell ref="Z3:AA3"/>
    <mergeCell ref="AB3:AD3"/>
    <mergeCell ref="AE3:AI3"/>
  </mergeCells>
  <conditionalFormatting sqref="B6:AJ6 B7:AI7 AQ8:BD8 BD9:BD216 AQ9:BC157 A8:AP216">
    <cfRule type="notContainsBlanks" dxfId="1" priority="6">
      <formula>LEN(TRIM(A6))&gt;0</formula>
    </cfRule>
  </conditionalFormatting>
  <conditionalFormatting sqref="A1:A1048576">
    <cfRule type="cellIs" dxfId="0" priority="3" operator="equal">
      <formula>0</formula>
    </cfRule>
  </conditionalFormatting>
  <dataValidations count="1">
    <dataValidation type="list" allowBlank="1" showInputMessage="1" showErrorMessage="1" sqref="D4:F4">
      <formula1>$AZ$6:$AZ$8</formula1>
    </dataValidation>
  </dataValidations>
  <pageMargins left="0.22" right="0.22916666666666699" top="0.17708333333333301" bottom="0.25" header="0.34" footer="0.32"/>
  <pageSetup paperSize="9" orientation="landscape" r:id="rId1"/>
  <headerFooter>
    <oddFooter>&amp;L                                                         &amp;R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18" sqref="B18:C19"/>
    </sheetView>
  </sheetViews>
  <sheetFormatPr defaultColWidth="9" defaultRowHeight="15"/>
  <sheetData>
    <row r="1" spans="1:3">
      <c r="A1" s="230" t="s">
        <v>1</v>
      </c>
      <c r="B1" s="230"/>
      <c r="C1" s="230"/>
    </row>
    <row r="2" spans="1:3">
      <c r="A2" s="30" t="s">
        <v>12</v>
      </c>
      <c r="B2" s="30" t="s">
        <v>13</v>
      </c>
      <c r="C2" s="30" t="s">
        <v>14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02"/>
  <sheetViews>
    <sheetView topLeftCell="L1" workbookViewId="0">
      <selection activeCell="R104" sqref="R104"/>
    </sheetView>
  </sheetViews>
  <sheetFormatPr defaultColWidth="9" defaultRowHeight="15"/>
  <sheetData>
    <row r="1" spans="1:22">
      <c r="A1" s="284" t="s">
        <v>68</v>
      </c>
      <c r="B1" s="284"/>
      <c r="C1" s="284"/>
      <c r="E1" s="284" t="s">
        <v>28</v>
      </c>
      <c r="F1" s="284"/>
      <c r="G1" s="284"/>
      <c r="I1" s="284" t="s">
        <v>69</v>
      </c>
      <c r="J1" s="284"/>
      <c r="K1" s="284"/>
      <c r="M1" s="284" t="s">
        <v>70</v>
      </c>
      <c r="N1" s="284"/>
      <c r="O1" s="284"/>
      <c r="P1" s="284" t="s">
        <v>1</v>
      </c>
      <c r="Q1" s="284"/>
      <c r="R1" s="284"/>
      <c r="T1" s="284" t="s">
        <v>71</v>
      </c>
      <c r="U1" s="284"/>
      <c r="V1" s="284"/>
    </row>
    <row r="2" spans="1:22">
      <c r="A2" t="s">
        <v>9</v>
      </c>
      <c r="B2" t="s">
        <v>72</v>
      </c>
      <c r="C2" t="s">
        <v>12</v>
      </c>
      <c r="E2" t="s">
        <v>9</v>
      </c>
      <c r="F2" t="s">
        <v>72</v>
      </c>
      <c r="G2" t="s">
        <v>12</v>
      </c>
      <c r="I2" t="s">
        <v>9</v>
      </c>
      <c r="J2" t="s">
        <v>72</v>
      </c>
      <c r="K2" t="s">
        <v>12</v>
      </c>
      <c r="M2" t="s">
        <v>9</v>
      </c>
      <c r="N2" t="s">
        <v>72</v>
      </c>
      <c r="O2" t="s">
        <v>12</v>
      </c>
      <c r="P2" t="s">
        <v>9</v>
      </c>
      <c r="Q2" t="s">
        <v>11</v>
      </c>
      <c r="R2" t="s">
        <v>12</v>
      </c>
      <c r="T2" t="s">
        <v>9</v>
      </c>
      <c r="U2" t="s">
        <v>72</v>
      </c>
      <c r="V2" t="s">
        <v>12</v>
      </c>
    </row>
    <row r="3" spans="1:22">
      <c r="A3" s="5">
        <v>1</v>
      </c>
      <c r="B3">
        <v>17</v>
      </c>
      <c r="C3">
        <v>18</v>
      </c>
      <c r="E3" s="5">
        <v>1</v>
      </c>
      <c r="F3">
        <v>14</v>
      </c>
      <c r="G3">
        <v>10</v>
      </c>
      <c r="I3" s="5">
        <v>1</v>
      </c>
      <c r="K3">
        <v>40</v>
      </c>
      <c r="M3" s="5">
        <v>1</v>
      </c>
      <c r="N3">
        <v>17</v>
      </c>
      <c r="O3">
        <v>18</v>
      </c>
      <c r="P3">
        <v>1</v>
      </c>
      <c r="Q3">
        <v>17</v>
      </c>
      <c r="R3">
        <v>51</v>
      </c>
      <c r="T3" s="5">
        <v>1</v>
      </c>
      <c r="U3">
        <v>16</v>
      </c>
      <c r="V3">
        <v>5</v>
      </c>
    </row>
    <row r="4" spans="1:22">
      <c r="A4" s="5">
        <v>2</v>
      </c>
      <c r="B4">
        <v>22</v>
      </c>
      <c r="C4">
        <v>35</v>
      </c>
      <c r="E4" s="5">
        <v>2</v>
      </c>
      <c r="F4">
        <v>25</v>
      </c>
      <c r="G4">
        <v>38</v>
      </c>
      <c r="I4" s="5">
        <v>2</v>
      </c>
      <c r="K4">
        <v>47</v>
      </c>
      <c r="M4" s="5">
        <v>2</v>
      </c>
      <c r="N4">
        <v>25</v>
      </c>
      <c r="O4">
        <v>40</v>
      </c>
      <c r="P4">
        <v>2</v>
      </c>
      <c r="Q4">
        <v>13</v>
      </c>
      <c r="R4">
        <v>50</v>
      </c>
      <c r="T4" s="5">
        <v>2</v>
      </c>
      <c r="U4">
        <v>22</v>
      </c>
      <c r="V4">
        <v>22</v>
      </c>
    </row>
    <row r="5" spans="1:22">
      <c r="A5" s="5">
        <v>3</v>
      </c>
      <c r="B5">
        <v>24</v>
      </c>
      <c r="C5">
        <v>30</v>
      </c>
      <c r="E5" s="5">
        <v>3</v>
      </c>
      <c r="F5">
        <v>22</v>
      </c>
      <c r="G5">
        <v>21</v>
      </c>
      <c r="I5" s="5">
        <v>3</v>
      </c>
      <c r="K5">
        <v>53</v>
      </c>
      <c r="M5" s="5">
        <v>3</v>
      </c>
      <c r="N5">
        <v>28</v>
      </c>
      <c r="O5">
        <v>24</v>
      </c>
      <c r="P5">
        <v>3</v>
      </c>
      <c r="Q5">
        <v>15</v>
      </c>
      <c r="R5">
        <v>37</v>
      </c>
      <c r="T5" s="5">
        <v>3</v>
      </c>
      <c r="U5">
        <v>24</v>
      </c>
      <c r="V5">
        <v>24</v>
      </c>
    </row>
    <row r="6" spans="1:22">
      <c r="A6" s="5">
        <v>4</v>
      </c>
      <c r="B6">
        <v>27</v>
      </c>
      <c r="C6">
        <v>38</v>
      </c>
      <c r="E6" s="5">
        <v>4</v>
      </c>
      <c r="F6">
        <v>22</v>
      </c>
      <c r="G6">
        <v>35</v>
      </c>
      <c r="I6" s="5">
        <v>4</v>
      </c>
      <c r="K6">
        <v>28</v>
      </c>
      <c r="M6" s="5">
        <v>4</v>
      </c>
      <c r="N6">
        <v>31</v>
      </c>
      <c r="O6">
        <v>45</v>
      </c>
      <c r="P6">
        <v>4</v>
      </c>
      <c r="Q6">
        <v>16</v>
      </c>
      <c r="R6">
        <v>50</v>
      </c>
      <c r="T6" s="5">
        <v>4</v>
      </c>
      <c r="U6">
        <v>17</v>
      </c>
      <c r="V6">
        <v>26</v>
      </c>
    </row>
    <row r="7" spans="1:22">
      <c r="A7" s="5">
        <v>5</v>
      </c>
      <c r="B7">
        <v>25</v>
      </c>
      <c r="C7">
        <v>18</v>
      </c>
      <c r="E7" s="5">
        <v>5</v>
      </c>
      <c r="F7">
        <v>23</v>
      </c>
      <c r="G7">
        <v>28</v>
      </c>
      <c r="I7" s="5">
        <v>5</v>
      </c>
      <c r="K7">
        <v>63</v>
      </c>
      <c r="M7" s="5">
        <v>5</v>
      </c>
      <c r="N7">
        <v>29</v>
      </c>
      <c r="O7">
        <v>27</v>
      </c>
      <c r="P7">
        <v>5</v>
      </c>
      <c r="Q7">
        <v>15</v>
      </c>
      <c r="R7">
        <v>49</v>
      </c>
      <c r="T7" s="5">
        <v>5</v>
      </c>
      <c r="U7">
        <v>22</v>
      </c>
      <c r="V7">
        <v>9</v>
      </c>
    </row>
    <row r="8" spans="1:22">
      <c r="A8" s="5">
        <v>6</v>
      </c>
      <c r="B8">
        <v>22</v>
      </c>
      <c r="C8">
        <v>25</v>
      </c>
      <c r="E8" s="5">
        <v>6</v>
      </c>
      <c r="F8">
        <v>27</v>
      </c>
      <c r="G8">
        <v>41</v>
      </c>
      <c r="I8" s="5">
        <v>6</v>
      </c>
      <c r="K8">
        <v>75</v>
      </c>
      <c r="M8" s="5">
        <v>6</v>
      </c>
      <c r="N8">
        <v>30</v>
      </c>
      <c r="O8">
        <v>34</v>
      </c>
      <c r="P8">
        <v>6</v>
      </c>
      <c r="Q8">
        <v>17</v>
      </c>
      <c r="R8">
        <v>53</v>
      </c>
      <c r="T8" s="5">
        <v>6</v>
      </c>
      <c r="U8">
        <v>24</v>
      </c>
      <c r="V8">
        <v>26</v>
      </c>
    </row>
    <row r="9" spans="1:22">
      <c r="A9" s="5">
        <v>7</v>
      </c>
      <c r="B9">
        <v>19</v>
      </c>
      <c r="C9">
        <v>33</v>
      </c>
      <c r="E9" s="5">
        <v>7</v>
      </c>
      <c r="F9">
        <v>26</v>
      </c>
      <c r="G9">
        <v>33</v>
      </c>
      <c r="I9" s="5">
        <v>7</v>
      </c>
      <c r="K9">
        <v>60</v>
      </c>
      <c r="M9" s="5">
        <v>7</v>
      </c>
      <c r="N9">
        <v>24</v>
      </c>
      <c r="O9">
        <v>26</v>
      </c>
      <c r="P9">
        <v>7</v>
      </c>
      <c r="Q9">
        <v>18</v>
      </c>
      <c r="R9">
        <v>47</v>
      </c>
      <c r="T9" s="5">
        <v>7</v>
      </c>
      <c r="U9">
        <v>22</v>
      </c>
      <c r="V9">
        <v>16</v>
      </c>
    </row>
    <row r="10" spans="1:22">
      <c r="A10" s="5">
        <v>8</v>
      </c>
      <c r="B10">
        <v>15</v>
      </c>
      <c r="C10">
        <v>22</v>
      </c>
      <c r="E10" s="5">
        <v>8</v>
      </c>
      <c r="F10">
        <v>19</v>
      </c>
      <c r="G10">
        <v>31</v>
      </c>
      <c r="I10" s="5">
        <v>8</v>
      </c>
      <c r="K10">
        <v>60</v>
      </c>
      <c r="M10" s="5">
        <v>8</v>
      </c>
      <c r="N10">
        <v>25</v>
      </c>
      <c r="O10">
        <v>22</v>
      </c>
      <c r="P10">
        <v>8</v>
      </c>
      <c r="Q10">
        <v>19</v>
      </c>
      <c r="R10">
        <v>49</v>
      </c>
      <c r="T10" s="5">
        <v>8</v>
      </c>
      <c r="U10">
        <v>22</v>
      </c>
      <c r="V10">
        <v>19</v>
      </c>
    </row>
    <row r="11" spans="1:22">
      <c r="A11" s="5">
        <v>9</v>
      </c>
      <c r="E11" s="5">
        <v>9</v>
      </c>
      <c r="I11" s="5">
        <v>9</v>
      </c>
      <c r="M11" s="5">
        <v>9</v>
      </c>
      <c r="P11">
        <v>9</v>
      </c>
      <c r="T11" s="5">
        <v>9</v>
      </c>
    </row>
    <row r="12" spans="1:22">
      <c r="A12" s="5">
        <v>10</v>
      </c>
      <c r="B12">
        <v>17</v>
      </c>
      <c r="C12">
        <v>27</v>
      </c>
      <c r="E12" s="5">
        <v>10</v>
      </c>
      <c r="F12">
        <v>28</v>
      </c>
      <c r="G12">
        <v>31</v>
      </c>
      <c r="I12" s="5">
        <v>10</v>
      </c>
      <c r="K12">
        <v>40</v>
      </c>
      <c r="M12" s="5">
        <v>10</v>
      </c>
      <c r="P12">
        <v>10</v>
      </c>
      <c r="Q12">
        <v>17</v>
      </c>
      <c r="R12">
        <v>50</v>
      </c>
      <c r="T12" s="5">
        <v>10</v>
      </c>
      <c r="U12">
        <v>23</v>
      </c>
      <c r="V12">
        <v>18</v>
      </c>
    </row>
    <row r="13" spans="1:22">
      <c r="A13" s="5">
        <v>11</v>
      </c>
      <c r="B13">
        <v>16</v>
      </c>
      <c r="C13">
        <v>13</v>
      </c>
      <c r="E13" s="5">
        <v>11</v>
      </c>
      <c r="F13">
        <v>16</v>
      </c>
      <c r="G13">
        <v>24</v>
      </c>
      <c r="I13" s="5">
        <v>11</v>
      </c>
      <c r="K13">
        <v>35</v>
      </c>
      <c r="M13" s="5">
        <v>11</v>
      </c>
      <c r="N13">
        <v>17</v>
      </c>
      <c r="O13">
        <v>17</v>
      </c>
      <c r="P13">
        <v>11</v>
      </c>
      <c r="Q13">
        <v>17</v>
      </c>
      <c r="R13">
        <v>50</v>
      </c>
      <c r="T13" s="5">
        <v>11</v>
      </c>
      <c r="U13">
        <v>15</v>
      </c>
      <c r="V13">
        <v>10</v>
      </c>
    </row>
    <row r="14" spans="1:22">
      <c r="A14" s="5">
        <v>12</v>
      </c>
      <c r="B14">
        <v>17</v>
      </c>
      <c r="C14">
        <v>19</v>
      </c>
      <c r="E14" s="5">
        <v>12</v>
      </c>
      <c r="F14">
        <v>21</v>
      </c>
      <c r="G14">
        <v>20</v>
      </c>
      <c r="I14" s="5">
        <v>12</v>
      </c>
      <c r="K14">
        <v>24</v>
      </c>
      <c r="M14" s="5">
        <v>12</v>
      </c>
      <c r="P14">
        <v>12</v>
      </c>
      <c r="Q14">
        <v>15</v>
      </c>
      <c r="R14">
        <v>38</v>
      </c>
      <c r="T14" s="5">
        <v>12</v>
      </c>
      <c r="U14">
        <v>16</v>
      </c>
      <c r="V14">
        <v>14</v>
      </c>
    </row>
    <row r="15" spans="1:22">
      <c r="A15" s="5">
        <v>13</v>
      </c>
      <c r="B15">
        <v>24</v>
      </c>
      <c r="C15">
        <v>14</v>
      </c>
      <c r="E15" s="5">
        <v>13</v>
      </c>
      <c r="F15">
        <v>21</v>
      </c>
      <c r="G15">
        <v>23</v>
      </c>
      <c r="I15" s="5">
        <v>13</v>
      </c>
      <c r="K15">
        <v>35</v>
      </c>
      <c r="M15" s="5">
        <v>13</v>
      </c>
      <c r="N15">
        <v>22</v>
      </c>
      <c r="O15">
        <v>21</v>
      </c>
      <c r="P15">
        <v>13</v>
      </c>
      <c r="Q15">
        <v>18</v>
      </c>
      <c r="R15">
        <v>46</v>
      </c>
      <c r="T15" s="5">
        <v>13</v>
      </c>
      <c r="U15">
        <v>16</v>
      </c>
      <c r="V15">
        <v>17</v>
      </c>
    </row>
    <row r="16" spans="1:22">
      <c r="A16" s="5">
        <v>14</v>
      </c>
      <c r="B16">
        <v>17</v>
      </c>
      <c r="C16">
        <v>12</v>
      </c>
      <c r="E16" s="5">
        <v>14</v>
      </c>
      <c r="F16">
        <v>16</v>
      </c>
      <c r="G16">
        <v>17</v>
      </c>
      <c r="I16" s="5">
        <v>14</v>
      </c>
      <c r="K16">
        <v>27</v>
      </c>
      <c r="M16" s="5">
        <v>14</v>
      </c>
      <c r="N16">
        <v>17</v>
      </c>
      <c r="O16">
        <v>21</v>
      </c>
      <c r="P16">
        <v>14</v>
      </c>
      <c r="Q16">
        <v>14</v>
      </c>
      <c r="R16">
        <v>50</v>
      </c>
      <c r="T16" s="5">
        <v>14</v>
      </c>
      <c r="U16">
        <v>13</v>
      </c>
      <c r="V16">
        <v>9</v>
      </c>
    </row>
    <row r="17" spans="1:22">
      <c r="A17" s="5">
        <v>15</v>
      </c>
      <c r="E17" s="5">
        <v>15</v>
      </c>
      <c r="I17" s="5">
        <v>15</v>
      </c>
      <c r="M17" s="5">
        <v>15</v>
      </c>
      <c r="P17">
        <v>15</v>
      </c>
      <c r="T17" s="5">
        <v>15</v>
      </c>
    </row>
    <row r="18" spans="1:22">
      <c r="A18" s="5">
        <v>16</v>
      </c>
      <c r="B18">
        <v>13</v>
      </c>
      <c r="C18">
        <v>0</v>
      </c>
      <c r="E18" s="5">
        <v>16</v>
      </c>
      <c r="F18">
        <v>13</v>
      </c>
      <c r="G18">
        <v>16</v>
      </c>
      <c r="I18" s="5">
        <v>16</v>
      </c>
      <c r="K18">
        <v>13</v>
      </c>
      <c r="M18" s="5">
        <v>16</v>
      </c>
      <c r="N18">
        <v>16</v>
      </c>
      <c r="O18">
        <v>4</v>
      </c>
      <c r="P18">
        <v>16</v>
      </c>
      <c r="Q18">
        <v>15</v>
      </c>
      <c r="R18">
        <v>31</v>
      </c>
      <c r="T18" s="5">
        <v>16</v>
      </c>
      <c r="U18">
        <v>15</v>
      </c>
      <c r="V18">
        <v>8</v>
      </c>
    </row>
    <row r="19" spans="1:22">
      <c r="A19" s="5">
        <v>17</v>
      </c>
      <c r="B19">
        <v>20</v>
      </c>
      <c r="C19">
        <v>18</v>
      </c>
      <c r="E19" s="5">
        <v>17</v>
      </c>
      <c r="I19" s="5">
        <v>17</v>
      </c>
      <c r="K19">
        <v>48</v>
      </c>
      <c r="M19" s="5">
        <v>17</v>
      </c>
      <c r="P19">
        <v>17</v>
      </c>
      <c r="Q19">
        <v>19</v>
      </c>
      <c r="R19">
        <v>44</v>
      </c>
      <c r="T19" s="5">
        <v>17</v>
      </c>
    </row>
    <row r="20" spans="1:22">
      <c r="A20" s="5">
        <v>18</v>
      </c>
      <c r="C20" t="s">
        <v>0</v>
      </c>
      <c r="E20" s="5">
        <v>18</v>
      </c>
      <c r="I20" s="5">
        <v>18</v>
      </c>
      <c r="M20" s="5">
        <v>18</v>
      </c>
      <c r="P20">
        <v>18</v>
      </c>
      <c r="Q20">
        <v>18</v>
      </c>
      <c r="R20">
        <v>35</v>
      </c>
      <c r="T20" s="5">
        <v>18</v>
      </c>
    </row>
    <row r="21" spans="1:22">
      <c r="A21" s="5">
        <v>19</v>
      </c>
      <c r="B21">
        <v>16</v>
      </c>
      <c r="C21">
        <v>11</v>
      </c>
      <c r="E21" s="5">
        <v>19</v>
      </c>
      <c r="I21" s="5">
        <v>19</v>
      </c>
      <c r="K21">
        <v>28</v>
      </c>
      <c r="M21" s="5">
        <v>19</v>
      </c>
      <c r="P21">
        <v>19</v>
      </c>
      <c r="Q21">
        <v>18</v>
      </c>
      <c r="R21">
        <v>29</v>
      </c>
      <c r="T21" s="5">
        <v>19</v>
      </c>
    </row>
    <row r="22" spans="1:22">
      <c r="A22" s="5">
        <v>20</v>
      </c>
      <c r="B22" t="s">
        <v>0</v>
      </c>
      <c r="E22" s="5">
        <v>20</v>
      </c>
      <c r="I22" s="5">
        <v>20</v>
      </c>
      <c r="M22" s="5">
        <v>20</v>
      </c>
      <c r="P22">
        <v>20</v>
      </c>
      <c r="T22" s="5">
        <v>20</v>
      </c>
    </row>
    <row r="23" spans="1:22">
      <c r="A23" s="5">
        <v>21</v>
      </c>
      <c r="B23">
        <v>22</v>
      </c>
      <c r="C23">
        <v>13</v>
      </c>
      <c r="E23" s="5">
        <v>21</v>
      </c>
      <c r="I23" s="5">
        <v>21</v>
      </c>
      <c r="K23">
        <v>33</v>
      </c>
      <c r="M23" s="5">
        <v>21</v>
      </c>
      <c r="P23">
        <v>21</v>
      </c>
      <c r="Q23">
        <v>16</v>
      </c>
      <c r="R23">
        <v>40</v>
      </c>
      <c r="T23" s="5">
        <v>21</v>
      </c>
    </row>
    <row r="24" spans="1:22">
      <c r="A24" s="5">
        <v>22</v>
      </c>
      <c r="B24">
        <v>23</v>
      </c>
      <c r="C24">
        <v>7</v>
      </c>
      <c r="E24" s="5">
        <v>22</v>
      </c>
      <c r="I24" s="5">
        <v>22</v>
      </c>
      <c r="K24">
        <v>48</v>
      </c>
      <c r="M24" s="5">
        <v>22</v>
      </c>
      <c r="P24">
        <v>22</v>
      </c>
      <c r="Q24">
        <v>15</v>
      </c>
      <c r="R24">
        <v>44</v>
      </c>
      <c r="T24" s="5">
        <v>22</v>
      </c>
    </row>
    <row r="25" spans="1:22">
      <c r="A25" s="5">
        <v>23</v>
      </c>
      <c r="B25">
        <v>12</v>
      </c>
      <c r="C25">
        <v>2</v>
      </c>
      <c r="E25" s="5">
        <v>23</v>
      </c>
      <c r="I25" s="5">
        <v>23</v>
      </c>
      <c r="K25">
        <v>21</v>
      </c>
      <c r="M25" s="5">
        <v>23</v>
      </c>
      <c r="P25">
        <v>23</v>
      </c>
      <c r="Q25">
        <v>18</v>
      </c>
      <c r="R25">
        <v>28</v>
      </c>
      <c r="T25" s="5">
        <v>23</v>
      </c>
    </row>
    <row r="26" spans="1:22">
      <c r="A26" s="5">
        <v>24</v>
      </c>
      <c r="E26" s="5">
        <v>24</v>
      </c>
      <c r="I26" s="5">
        <v>24</v>
      </c>
      <c r="M26" s="5">
        <v>24</v>
      </c>
      <c r="P26">
        <v>24</v>
      </c>
      <c r="Q26">
        <v>14</v>
      </c>
      <c r="R26">
        <v>36</v>
      </c>
      <c r="T26" s="5">
        <v>24</v>
      </c>
    </row>
    <row r="27" spans="1:22">
      <c r="A27" s="5">
        <v>25</v>
      </c>
      <c r="B27">
        <v>14</v>
      </c>
      <c r="C27">
        <v>2</v>
      </c>
      <c r="E27" s="5">
        <v>25</v>
      </c>
      <c r="F27">
        <v>13</v>
      </c>
      <c r="G27">
        <v>12</v>
      </c>
      <c r="I27" s="5">
        <v>25</v>
      </c>
      <c r="K27">
        <v>27</v>
      </c>
      <c r="M27" s="5">
        <v>25</v>
      </c>
      <c r="P27">
        <v>25</v>
      </c>
      <c r="Q27">
        <v>17</v>
      </c>
      <c r="R27">
        <v>25</v>
      </c>
      <c r="T27" s="5">
        <v>25</v>
      </c>
      <c r="U27">
        <v>20</v>
      </c>
      <c r="V27">
        <v>7</v>
      </c>
    </row>
    <row r="28" spans="1:22">
      <c r="A28" s="5">
        <v>26</v>
      </c>
      <c r="B28">
        <v>17</v>
      </c>
      <c r="C28">
        <v>18</v>
      </c>
      <c r="E28" s="5">
        <v>26</v>
      </c>
      <c r="F28">
        <v>18</v>
      </c>
      <c r="G28">
        <v>20</v>
      </c>
      <c r="I28" s="5">
        <v>26</v>
      </c>
      <c r="K28">
        <v>28</v>
      </c>
      <c r="M28" s="5">
        <v>26</v>
      </c>
      <c r="N28">
        <v>22</v>
      </c>
      <c r="O28">
        <v>21</v>
      </c>
      <c r="P28">
        <v>26</v>
      </c>
      <c r="Q28">
        <v>16</v>
      </c>
      <c r="R28">
        <v>43</v>
      </c>
      <c r="T28" s="5">
        <v>26</v>
      </c>
      <c r="U28">
        <v>21</v>
      </c>
      <c r="V28">
        <v>12</v>
      </c>
    </row>
    <row r="29" spans="1:22">
      <c r="A29" s="5">
        <v>27</v>
      </c>
      <c r="B29">
        <v>15</v>
      </c>
      <c r="C29">
        <v>21</v>
      </c>
      <c r="E29" s="5">
        <v>27</v>
      </c>
      <c r="I29" s="5">
        <v>27</v>
      </c>
      <c r="K29">
        <v>33</v>
      </c>
      <c r="M29" s="5">
        <v>27</v>
      </c>
      <c r="P29">
        <v>27</v>
      </c>
      <c r="Q29">
        <v>18</v>
      </c>
      <c r="R29">
        <v>44</v>
      </c>
      <c r="T29" s="5">
        <v>27</v>
      </c>
    </row>
    <row r="30" spans="1:22">
      <c r="A30" s="5">
        <v>28</v>
      </c>
      <c r="E30" s="5">
        <v>28</v>
      </c>
      <c r="I30" s="5">
        <v>28</v>
      </c>
      <c r="M30" s="5">
        <v>28</v>
      </c>
      <c r="P30">
        <v>28</v>
      </c>
      <c r="T30" s="5">
        <v>28</v>
      </c>
    </row>
    <row r="31" spans="1:22">
      <c r="A31" s="5">
        <v>29</v>
      </c>
      <c r="B31">
        <v>29</v>
      </c>
      <c r="C31">
        <v>26</v>
      </c>
      <c r="E31" s="5">
        <v>29</v>
      </c>
      <c r="F31">
        <v>28</v>
      </c>
      <c r="G31">
        <v>42</v>
      </c>
      <c r="I31" s="5">
        <v>29</v>
      </c>
      <c r="K31">
        <v>62</v>
      </c>
      <c r="M31" s="5">
        <v>29</v>
      </c>
      <c r="N31">
        <v>21</v>
      </c>
      <c r="O31">
        <v>32</v>
      </c>
      <c r="P31">
        <v>29</v>
      </c>
      <c r="Q31">
        <v>16</v>
      </c>
      <c r="R31">
        <v>49</v>
      </c>
      <c r="T31" s="5">
        <v>29</v>
      </c>
      <c r="U31">
        <v>22</v>
      </c>
      <c r="V31">
        <v>24</v>
      </c>
    </row>
    <row r="32" spans="1:22">
      <c r="A32" s="5">
        <v>30</v>
      </c>
      <c r="B32">
        <v>14</v>
      </c>
      <c r="C32">
        <v>6</v>
      </c>
      <c r="E32" s="5">
        <v>30</v>
      </c>
      <c r="F32">
        <v>17</v>
      </c>
      <c r="G32">
        <v>25</v>
      </c>
      <c r="I32" s="5">
        <v>30</v>
      </c>
      <c r="K32">
        <v>40</v>
      </c>
      <c r="M32" s="5">
        <v>30</v>
      </c>
      <c r="N32">
        <v>16</v>
      </c>
      <c r="O32">
        <v>24</v>
      </c>
      <c r="P32">
        <v>30</v>
      </c>
      <c r="Q32">
        <v>15</v>
      </c>
      <c r="R32">
        <v>46</v>
      </c>
      <c r="T32" s="5">
        <v>30</v>
      </c>
      <c r="U32">
        <v>14</v>
      </c>
      <c r="V32">
        <v>14</v>
      </c>
    </row>
    <row r="33" spans="1:22">
      <c r="A33" s="5">
        <v>31</v>
      </c>
      <c r="B33">
        <v>28</v>
      </c>
      <c r="C33">
        <v>34</v>
      </c>
      <c r="E33" s="5">
        <v>31</v>
      </c>
      <c r="F33">
        <v>16</v>
      </c>
      <c r="G33">
        <v>27</v>
      </c>
      <c r="I33" s="5">
        <v>31</v>
      </c>
      <c r="K33">
        <v>60</v>
      </c>
      <c r="M33" s="5">
        <v>31</v>
      </c>
      <c r="N33">
        <v>27</v>
      </c>
      <c r="O33">
        <v>34</v>
      </c>
      <c r="P33">
        <v>31</v>
      </c>
      <c r="Q33">
        <v>19</v>
      </c>
      <c r="R33">
        <v>52</v>
      </c>
      <c r="T33" s="5">
        <v>31</v>
      </c>
      <c r="U33">
        <v>19</v>
      </c>
      <c r="V33">
        <v>19</v>
      </c>
    </row>
    <row r="34" spans="1:22">
      <c r="A34" s="5">
        <v>32</v>
      </c>
      <c r="B34">
        <v>28</v>
      </c>
      <c r="C34">
        <v>15</v>
      </c>
      <c r="E34" s="5">
        <v>32</v>
      </c>
      <c r="F34">
        <v>17</v>
      </c>
      <c r="G34">
        <v>20</v>
      </c>
      <c r="I34" s="5">
        <v>32</v>
      </c>
      <c r="K34">
        <v>38</v>
      </c>
      <c r="M34" s="5">
        <v>32</v>
      </c>
      <c r="N34">
        <v>21</v>
      </c>
      <c r="O34">
        <v>29</v>
      </c>
      <c r="P34">
        <v>32</v>
      </c>
      <c r="Q34">
        <v>19</v>
      </c>
      <c r="R34">
        <v>41</v>
      </c>
      <c r="T34" s="5">
        <v>32</v>
      </c>
      <c r="U34">
        <v>17</v>
      </c>
      <c r="V34">
        <v>15</v>
      </c>
    </row>
    <row r="35" spans="1:22">
      <c r="A35" s="5">
        <v>33</v>
      </c>
      <c r="B35">
        <v>21</v>
      </c>
      <c r="C35">
        <v>24</v>
      </c>
      <c r="E35" s="5">
        <v>33</v>
      </c>
      <c r="I35" s="5">
        <v>33</v>
      </c>
      <c r="K35">
        <v>42</v>
      </c>
      <c r="M35" s="5">
        <v>33</v>
      </c>
      <c r="P35">
        <v>33</v>
      </c>
      <c r="Q35">
        <v>16</v>
      </c>
      <c r="R35">
        <v>41</v>
      </c>
      <c r="T35" s="5">
        <v>33</v>
      </c>
    </row>
    <row r="36" spans="1:22">
      <c r="A36" s="5">
        <v>34</v>
      </c>
      <c r="E36" s="5">
        <v>34</v>
      </c>
      <c r="I36" s="5">
        <v>34</v>
      </c>
      <c r="M36" s="5">
        <v>34</v>
      </c>
      <c r="P36">
        <v>34</v>
      </c>
      <c r="T36" s="5">
        <v>34</v>
      </c>
    </row>
    <row r="37" spans="1:22">
      <c r="A37" s="5">
        <v>35</v>
      </c>
      <c r="E37" s="5">
        <v>35</v>
      </c>
      <c r="I37" s="5">
        <v>35</v>
      </c>
      <c r="K37" t="s">
        <v>0</v>
      </c>
      <c r="M37" s="5">
        <v>35</v>
      </c>
      <c r="P37">
        <v>35</v>
      </c>
      <c r="Q37">
        <v>19</v>
      </c>
      <c r="R37">
        <v>34</v>
      </c>
      <c r="T37" s="5">
        <v>35</v>
      </c>
    </row>
    <row r="38" spans="1:22">
      <c r="A38" s="5">
        <v>36</v>
      </c>
      <c r="B38">
        <v>11</v>
      </c>
      <c r="C38">
        <v>1</v>
      </c>
      <c r="E38" s="5">
        <v>36</v>
      </c>
      <c r="F38">
        <v>10</v>
      </c>
      <c r="G38">
        <v>8</v>
      </c>
      <c r="I38" s="5">
        <v>36</v>
      </c>
      <c r="K38">
        <v>17</v>
      </c>
      <c r="M38" s="5">
        <v>36</v>
      </c>
      <c r="P38">
        <v>36</v>
      </c>
      <c r="Q38">
        <v>13</v>
      </c>
      <c r="R38">
        <v>35</v>
      </c>
      <c r="T38" s="5">
        <v>36</v>
      </c>
      <c r="U38">
        <v>12</v>
      </c>
      <c r="V38">
        <v>2</v>
      </c>
    </row>
    <row r="39" spans="1:22">
      <c r="A39" s="5">
        <v>37</v>
      </c>
      <c r="B39">
        <v>17</v>
      </c>
      <c r="C39">
        <v>13</v>
      </c>
      <c r="E39" s="5">
        <v>37</v>
      </c>
      <c r="F39">
        <v>15</v>
      </c>
      <c r="G39">
        <v>29</v>
      </c>
      <c r="I39" s="5">
        <v>37</v>
      </c>
      <c r="K39">
        <v>30</v>
      </c>
      <c r="M39" s="5">
        <v>37</v>
      </c>
      <c r="P39">
        <v>37</v>
      </c>
      <c r="Q39">
        <v>18</v>
      </c>
      <c r="R39">
        <v>42</v>
      </c>
      <c r="T39" s="5">
        <v>37</v>
      </c>
      <c r="U39">
        <v>15</v>
      </c>
      <c r="V39">
        <v>14</v>
      </c>
    </row>
    <row r="40" spans="1:22">
      <c r="A40" s="5">
        <v>38</v>
      </c>
      <c r="B40">
        <v>18</v>
      </c>
      <c r="C40">
        <v>13</v>
      </c>
      <c r="E40" s="5">
        <v>38</v>
      </c>
      <c r="F40">
        <v>20</v>
      </c>
      <c r="G40">
        <v>18</v>
      </c>
      <c r="I40" s="5">
        <v>38</v>
      </c>
      <c r="K40">
        <v>40</v>
      </c>
      <c r="M40" s="5">
        <v>38</v>
      </c>
      <c r="N40">
        <v>19</v>
      </c>
      <c r="O40">
        <v>7</v>
      </c>
      <c r="P40">
        <v>38</v>
      </c>
      <c r="Q40">
        <v>18</v>
      </c>
      <c r="R40">
        <v>34</v>
      </c>
      <c r="T40" s="5">
        <v>38</v>
      </c>
      <c r="U40">
        <v>17</v>
      </c>
      <c r="V40">
        <v>7</v>
      </c>
    </row>
    <row r="41" spans="1:22">
      <c r="A41" s="5">
        <v>39</v>
      </c>
      <c r="B41">
        <v>12</v>
      </c>
      <c r="C41">
        <v>11</v>
      </c>
      <c r="E41" s="5">
        <v>39</v>
      </c>
      <c r="F41">
        <v>14</v>
      </c>
      <c r="G41">
        <v>18</v>
      </c>
      <c r="I41" s="5">
        <v>39</v>
      </c>
      <c r="K41">
        <v>33</v>
      </c>
      <c r="M41" s="5">
        <v>39</v>
      </c>
      <c r="P41">
        <v>39</v>
      </c>
      <c r="Q41">
        <v>11</v>
      </c>
      <c r="R41">
        <v>27</v>
      </c>
      <c r="T41" s="5">
        <v>39</v>
      </c>
    </row>
    <row r="42" spans="1:22">
      <c r="A42" s="5">
        <v>40</v>
      </c>
      <c r="B42">
        <v>21</v>
      </c>
      <c r="C42">
        <v>7</v>
      </c>
      <c r="E42" s="5">
        <v>40</v>
      </c>
      <c r="F42">
        <v>20</v>
      </c>
      <c r="G42">
        <v>25</v>
      </c>
      <c r="I42" s="5">
        <v>40</v>
      </c>
      <c r="K42">
        <v>34</v>
      </c>
      <c r="M42" s="5">
        <v>40</v>
      </c>
      <c r="N42">
        <v>25</v>
      </c>
      <c r="O42">
        <v>25</v>
      </c>
      <c r="P42">
        <v>40</v>
      </c>
      <c r="Q42">
        <v>16</v>
      </c>
      <c r="R42">
        <v>43</v>
      </c>
      <c r="T42" s="5">
        <v>40</v>
      </c>
      <c r="U42">
        <v>22</v>
      </c>
      <c r="V42">
        <v>8</v>
      </c>
    </row>
    <row r="43" spans="1:22">
      <c r="A43" s="5">
        <v>41</v>
      </c>
      <c r="B43">
        <v>21</v>
      </c>
      <c r="C43">
        <v>17</v>
      </c>
      <c r="E43" s="5">
        <v>41</v>
      </c>
      <c r="F43">
        <v>26</v>
      </c>
      <c r="G43">
        <v>26</v>
      </c>
      <c r="I43" s="5">
        <v>41</v>
      </c>
      <c r="K43">
        <v>47</v>
      </c>
      <c r="M43" s="5">
        <v>41</v>
      </c>
      <c r="N43">
        <v>24</v>
      </c>
      <c r="O43">
        <v>29</v>
      </c>
      <c r="P43">
        <v>41</v>
      </c>
      <c r="Q43">
        <v>18</v>
      </c>
      <c r="R43">
        <v>43</v>
      </c>
      <c r="T43" s="5">
        <v>41</v>
      </c>
      <c r="U43">
        <v>24</v>
      </c>
      <c r="V43">
        <v>17</v>
      </c>
    </row>
    <row r="44" spans="1:22">
      <c r="A44" s="5">
        <v>42</v>
      </c>
      <c r="B44">
        <v>18</v>
      </c>
      <c r="C44">
        <v>28</v>
      </c>
      <c r="E44" s="5">
        <v>42</v>
      </c>
      <c r="F44">
        <v>23</v>
      </c>
      <c r="G44">
        <v>26</v>
      </c>
      <c r="I44" s="5">
        <v>42</v>
      </c>
      <c r="K44">
        <v>56</v>
      </c>
      <c r="M44" s="5">
        <v>42</v>
      </c>
      <c r="N44">
        <v>23</v>
      </c>
      <c r="O44">
        <v>27</v>
      </c>
      <c r="P44">
        <v>42</v>
      </c>
      <c r="Q44">
        <v>15</v>
      </c>
      <c r="R44">
        <v>47</v>
      </c>
      <c r="T44" s="5">
        <v>42</v>
      </c>
      <c r="U44">
        <v>25</v>
      </c>
      <c r="V44">
        <v>17</v>
      </c>
    </row>
    <row r="45" spans="1:22">
      <c r="A45" s="5">
        <v>43</v>
      </c>
      <c r="B45">
        <v>17</v>
      </c>
      <c r="C45">
        <v>15</v>
      </c>
      <c r="E45" s="5">
        <v>43</v>
      </c>
      <c r="I45" s="5">
        <v>43</v>
      </c>
      <c r="K45">
        <v>52</v>
      </c>
      <c r="M45" s="5">
        <v>43</v>
      </c>
      <c r="N45">
        <v>20</v>
      </c>
      <c r="O45">
        <v>21</v>
      </c>
      <c r="P45">
        <v>43</v>
      </c>
      <c r="Q45">
        <v>18</v>
      </c>
      <c r="R45">
        <v>35</v>
      </c>
      <c r="T45" s="5">
        <v>43</v>
      </c>
      <c r="U45">
        <v>12</v>
      </c>
      <c r="V45">
        <v>15</v>
      </c>
    </row>
    <row r="46" spans="1:22">
      <c r="A46" s="5">
        <v>44</v>
      </c>
      <c r="B46">
        <v>18</v>
      </c>
      <c r="C46">
        <v>12</v>
      </c>
      <c r="E46" s="5">
        <v>44</v>
      </c>
      <c r="F46">
        <v>13</v>
      </c>
      <c r="G46">
        <v>16</v>
      </c>
      <c r="I46" s="5">
        <v>44</v>
      </c>
      <c r="K46">
        <v>47</v>
      </c>
      <c r="M46" s="5">
        <v>44</v>
      </c>
      <c r="P46">
        <v>44</v>
      </c>
      <c r="Q46">
        <v>14</v>
      </c>
      <c r="R46">
        <v>36</v>
      </c>
      <c r="T46" s="5">
        <v>44</v>
      </c>
      <c r="U46">
        <v>19</v>
      </c>
      <c r="V46">
        <v>12</v>
      </c>
    </row>
    <row r="47" spans="1:22">
      <c r="A47" s="5">
        <v>45</v>
      </c>
      <c r="B47">
        <v>26</v>
      </c>
      <c r="C47">
        <v>11</v>
      </c>
      <c r="E47" s="5">
        <v>45</v>
      </c>
      <c r="F47">
        <v>17</v>
      </c>
      <c r="G47">
        <v>24</v>
      </c>
      <c r="I47" s="5">
        <v>45</v>
      </c>
      <c r="K47">
        <v>46</v>
      </c>
      <c r="M47" s="5">
        <v>45</v>
      </c>
      <c r="N47">
        <v>16</v>
      </c>
      <c r="O47">
        <v>24</v>
      </c>
      <c r="P47">
        <v>45</v>
      </c>
      <c r="Q47">
        <v>18</v>
      </c>
      <c r="R47">
        <v>40</v>
      </c>
      <c r="T47" s="5">
        <v>45</v>
      </c>
      <c r="U47">
        <v>18</v>
      </c>
      <c r="V47">
        <v>9</v>
      </c>
    </row>
    <row r="48" spans="1:22">
      <c r="A48" s="5">
        <v>46</v>
      </c>
      <c r="B48">
        <v>19</v>
      </c>
      <c r="C48">
        <v>17</v>
      </c>
      <c r="E48" s="5">
        <v>46</v>
      </c>
      <c r="F48">
        <v>20</v>
      </c>
      <c r="G48">
        <v>29</v>
      </c>
      <c r="I48" s="5">
        <v>46</v>
      </c>
      <c r="K48">
        <v>36</v>
      </c>
      <c r="M48" s="5">
        <v>46</v>
      </c>
      <c r="N48">
        <v>15</v>
      </c>
      <c r="O48">
        <v>16</v>
      </c>
      <c r="P48">
        <v>46</v>
      </c>
      <c r="Q48">
        <v>19</v>
      </c>
      <c r="R48">
        <v>39</v>
      </c>
      <c r="T48" s="5">
        <v>46</v>
      </c>
      <c r="U48">
        <v>19</v>
      </c>
      <c r="V48">
        <v>8</v>
      </c>
    </row>
    <row r="49" spans="1:22">
      <c r="A49" s="5">
        <v>47</v>
      </c>
      <c r="B49">
        <v>33</v>
      </c>
      <c r="C49">
        <v>17</v>
      </c>
      <c r="E49" s="5">
        <v>47</v>
      </c>
      <c r="F49">
        <v>22</v>
      </c>
      <c r="G49">
        <v>29</v>
      </c>
      <c r="I49" s="5">
        <v>47</v>
      </c>
      <c r="K49">
        <v>44</v>
      </c>
      <c r="M49" s="5">
        <v>47</v>
      </c>
      <c r="N49">
        <v>22</v>
      </c>
      <c r="O49">
        <v>28</v>
      </c>
      <c r="P49">
        <v>47</v>
      </c>
      <c r="Q49">
        <v>16</v>
      </c>
      <c r="R49">
        <v>50</v>
      </c>
      <c r="T49" s="5">
        <v>47</v>
      </c>
      <c r="U49">
        <v>22</v>
      </c>
      <c r="V49">
        <v>18</v>
      </c>
    </row>
    <row r="50" spans="1:22">
      <c r="A50" s="5">
        <v>48</v>
      </c>
      <c r="B50">
        <v>19</v>
      </c>
      <c r="C50">
        <v>12</v>
      </c>
      <c r="E50" s="5">
        <v>48</v>
      </c>
      <c r="F50">
        <v>18</v>
      </c>
      <c r="G50">
        <v>20</v>
      </c>
      <c r="I50" s="5">
        <v>48</v>
      </c>
      <c r="K50">
        <v>26</v>
      </c>
      <c r="M50" s="5">
        <v>48</v>
      </c>
      <c r="N50">
        <v>20</v>
      </c>
      <c r="O50">
        <v>21</v>
      </c>
      <c r="P50">
        <v>48</v>
      </c>
      <c r="Q50">
        <v>16</v>
      </c>
      <c r="R50">
        <v>41</v>
      </c>
      <c r="T50" s="5">
        <v>48</v>
      </c>
      <c r="U50">
        <v>15</v>
      </c>
      <c r="V50">
        <v>9</v>
      </c>
    </row>
    <row r="51" spans="1:22">
      <c r="A51" s="5">
        <v>49</v>
      </c>
      <c r="B51">
        <v>17</v>
      </c>
      <c r="C51">
        <v>7</v>
      </c>
      <c r="E51" s="5">
        <v>49</v>
      </c>
      <c r="F51">
        <v>10</v>
      </c>
      <c r="G51">
        <v>26</v>
      </c>
      <c r="I51" s="5">
        <v>49</v>
      </c>
      <c r="K51">
        <v>19</v>
      </c>
      <c r="M51" s="5">
        <v>49</v>
      </c>
      <c r="P51">
        <v>49</v>
      </c>
      <c r="Q51">
        <v>18</v>
      </c>
      <c r="R51">
        <v>47</v>
      </c>
      <c r="T51" s="5">
        <v>49</v>
      </c>
      <c r="U51">
        <v>13</v>
      </c>
      <c r="V51">
        <v>2</v>
      </c>
    </row>
    <row r="52" spans="1:22">
      <c r="A52" s="5">
        <v>50</v>
      </c>
      <c r="B52">
        <v>22</v>
      </c>
      <c r="C52">
        <v>6</v>
      </c>
      <c r="E52" s="5">
        <v>50</v>
      </c>
      <c r="I52" s="5">
        <v>50</v>
      </c>
      <c r="K52">
        <v>33</v>
      </c>
      <c r="M52" s="5">
        <v>50</v>
      </c>
      <c r="P52">
        <v>50</v>
      </c>
      <c r="Q52">
        <v>13</v>
      </c>
      <c r="R52">
        <v>35</v>
      </c>
      <c r="T52" s="5">
        <v>50</v>
      </c>
      <c r="U52">
        <v>16</v>
      </c>
      <c r="V52">
        <v>4</v>
      </c>
    </row>
    <row r="53" spans="1:22">
      <c r="A53" s="5">
        <v>51</v>
      </c>
      <c r="B53">
        <v>17</v>
      </c>
      <c r="C53">
        <v>2</v>
      </c>
      <c r="E53" s="5">
        <v>51</v>
      </c>
      <c r="I53" s="5">
        <v>51</v>
      </c>
      <c r="K53">
        <v>26</v>
      </c>
      <c r="M53" s="5">
        <v>51</v>
      </c>
      <c r="P53">
        <v>51</v>
      </c>
      <c r="Q53">
        <v>17</v>
      </c>
      <c r="R53">
        <v>29</v>
      </c>
      <c r="T53" s="5">
        <v>51</v>
      </c>
    </row>
    <row r="54" spans="1:22">
      <c r="A54" s="5">
        <v>52</v>
      </c>
      <c r="B54" t="s">
        <v>0</v>
      </c>
      <c r="E54" s="5">
        <v>52</v>
      </c>
      <c r="I54" s="5">
        <v>52</v>
      </c>
      <c r="M54" s="5">
        <v>52</v>
      </c>
      <c r="P54">
        <v>52</v>
      </c>
      <c r="Q54">
        <v>16</v>
      </c>
      <c r="R54">
        <v>25</v>
      </c>
      <c r="T54" s="5">
        <v>52</v>
      </c>
    </row>
    <row r="55" spans="1:22">
      <c r="A55" s="5">
        <v>53</v>
      </c>
      <c r="B55">
        <v>13</v>
      </c>
      <c r="C55">
        <v>11</v>
      </c>
      <c r="E55" s="5">
        <v>53</v>
      </c>
      <c r="F55">
        <v>22</v>
      </c>
      <c r="G55">
        <v>26</v>
      </c>
      <c r="I55" s="5">
        <v>53</v>
      </c>
      <c r="K55">
        <v>33</v>
      </c>
      <c r="M55" s="5">
        <v>53</v>
      </c>
      <c r="P55">
        <v>53</v>
      </c>
      <c r="Q55">
        <v>16</v>
      </c>
      <c r="R55">
        <v>36</v>
      </c>
      <c r="T55" s="5">
        <v>53</v>
      </c>
      <c r="U55">
        <v>19</v>
      </c>
      <c r="V55">
        <v>7</v>
      </c>
    </row>
    <row r="56" spans="1:22">
      <c r="A56" s="5">
        <v>54</v>
      </c>
      <c r="B56">
        <v>10</v>
      </c>
      <c r="C56">
        <v>1</v>
      </c>
      <c r="E56" s="5">
        <v>54</v>
      </c>
      <c r="I56" s="5">
        <v>54</v>
      </c>
      <c r="K56">
        <v>19</v>
      </c>
      <c r="M56" s="5">
        <v>54</v>
      </c>
      <c r="P56">
        <v>54</v>
      </c>
      <c r="Q56">
        <v>9</v>
      </c>
      <c r="R56">
        <v>17</v>
      </c>
      <c r="T56" s="5">
        <v>54</v>
      </c>
    </row>
    <row r="57" spans="1:22">
      <c r="A57" s="5">
        <v>55</v>
      </c>
      <c r="B57">
        <v>14</v>
      </c>
      <c r="C57">
        <v>15</v>
      </c>
      <c r="E57" s="5">
        <v>55</v>
      </c>
      <c r="I57" s="5">
        <v>55</v>
      </c>
      <c r="K57">
        <v>56</v>
      </c>
      <c r="M57" s="5">
        <v>55</v>
      </c>
      <c r="P57">
        <v>55</v>
      </c>
      <c r="Q57">
        <v>19</v>
      </c>
      <c r="R57">
        <v>44</v>
      </c>
      <c r="T57" s="5">
        <v>55</v>
      </c>
    </row>
    <row r="58" spans="1:22">
      <c r="A58" s="5">
        <v>56</v>
      </c>
      <c r="B58">
        <v>18</v>
      </c>
      <c r="C58">
        <v>16</v>
      </c>
      <c r="E58" s="5">
        <v>56</v>
      </c>
      <c r="F58">
        <v>21</v>
      </c>
      <c r="G58">
        <v>23</v>
      </c>
      <c r="I58" s="5">
        <v>56</v>
      </c>
      <c r="K58">
        <v>43</v>
      </c>
      <c r="M58" s="5">
        <v>56</v>
      </c>
      <c r="N58">
        <v>22</v>
      </c>
      <c r="O58">
        <v>21</v>
      </c>
      <c r="P58">
        <v>56</v>
      </c>
      <c r="Q58">
        <v>18</v>
      </c>
      <c r="R58">
        <v>46</v>
      </c>
      <c r="T58" s="5">
        <v>56</v>
      </c>
      <c r="U58">
        <v>14</v>
      </c>
      <c r="V58">
        <v>16</v>
      </c>
    </row>
    <row r="59" spans="1:22">
      <c r="A59" s="5">
        <v>57</v>
      </c>
      <c r="B59">
        <v>27</v>
      </c>
      <c r="C59">
        <v>35</v>
      </c>
      <c r="E59" s="5">
        <v>57</v>
      </c>
      <c r="F59">
        <v>27</v>
      </c>
      <c r="G59">
        <v>24</v>
      </c>
      <c r="I59" s="5">
        <v>57</v>
      </c>
      <c r="K59">
        <v>71</v>
      </c>
      <c r="M59" s="5">
        <v>57</v>
      </c>
      <c r="N59">
        <v>32</v>
      </c>
      <c r="O59">
        <v>53</v>
      </c>
      <c r="P59">
        <v>57</v>
      </c>
      <c r="Q59">
        <v>18</v>
      </c>
      <c r="R59">
        <v>49</v>
      </c>
      <c r="T59" s="5">
        <v>57</v>
      </c>
      <c r="U59">
        <v>27</v>
      </c>
      <c r="V59">
        <v>33</v>
      </c>
    </row>
    <row r="60" spans="1:22">
      <c r="A60" s="5">
        <v>58</v>
      </c>
      <c r="E60" s="5">
        <v>58</v>
      </c>
      <c r="I60" s="5">
        <v>58</v>
      </c>
      <c r="K60">
        <v>22</v>
      </c>
      <c r="M60" s="5">
        <v>58</v>
      </c>
      <c r="P60">
        <v>58</v>
      </c>
      <c r="Q60">
        <v>16</v>
      </c>
      <c r="R60">
        <v>40</v>
      </c>
      <c r="T60" s="5">
        <v>58</v>
      </c>
    </row>
    <row r="61" spans="1:22">
      <c r="A61" s="5">
        <v>59</v>
      </c>
      <c r="E61" s="5">
        <v>59</v>
      </c>
      <c r="I61" s="5">
        <v>59</v>
      </c>
      <c r="K61">
        <v>21</v>
      </c>
      <c r="M61" s="5">
        <v>59</v>
      </c>
      <c r="P61">
        <v>59</v>
      </c>
      <c r="Q61">
        <v>17</v>
      </c>
      <c r="R61">
        <v>35</v>
      </c>
      <c r="T61" s="5">
        <v>59</v>
      </c>
    </row>
    <row r="62" spans="1:22">
      <c r="A62" s="5">
        <v>60</v>
      </c>
      <c r="E62" s="5">
        <v>60</v>
      </c>
      <c r="I62" s="5">
        <v>60</v>
      </c>
      <c r="M62" s="5">
        <v>60</v>
      </c>
      <c r="P62">
        <v>60</v>
      </c>
      <c r="T62" s="5">
        <v>60</v>
      </c>
    </row>
    <row r="63" spans="1:22">
      <c r="A63" s="5">
        <v>61</v>
      </c>
      <c r="B63">
        <v>30</v>
      </c>
      <c r="C63">
        <v>6</v>
      </c>
      <c r="E63" s="5">
        <v>61</v>
      </c>
      <c r="I63" s="5">
        <v>61</v>
      </c>
      <c r="K63">
        <v>26</v>
      </c>
      <c r="M63" s="5">
        <v>61</v>
      </c>
      <c r="P63">
        <v>61</v>
      </c>
      <c r="Q63">
        <v>16</v>
      </c>
      <c r="R63">
        <v>43</v>
      </c>
      <c r="T63" s="5">
        <v>61</v>
      </c>
    </row>
    <row r="64" spans="1:22">
      <c r="A64" s="5">
        <v>62</v>
      </c>
      <c r="C64" t="s">
        <v>0</v>
      </c>
      <c r="E64" s="5">
        <v>62</v>
      </c>
      <c r="I64" s="5">
        <v>62</v>
      </c>
      <c r="M64" s="5">
        <v>62</v>
      </c>
      <c r="P64">
        <v>62</v>
      </c>
      <c r="T64" s="5">
        <v>62</v>
      </c>
    </row>
    <row r="65" spans="1:22">
      <c r="A65" s="5">
        <v>63</v>
      </c>
      <c r="B65">
        <v>31</v>
      </c>
      <c r="C65">
        <v>38</v>
      </c>
      <c r="E65" s="5">
        <v>63</v>
      </c>
      <c r="F65">
        <v>28</v>
      </c>
      <c r="G65">
        <v>31</v>
      </c>
      <c r="I65" s="5">
        <v>63</v>
      </c>
      <c r="K65">
        <v>66</v>
      </c>
      <c r="M65" s="5">
        <v>63</v>
      </c>
      <c r="N65">
        <v>24</v>
      </c>
      <c r="O65">
        <v>33</v>
      </c>
      <c r="P65">
        <v>63</v>
      </c>
      <c r="Q65">
        <v>17</v>
      </c>
      <c r="R65">
        <v>51</v>
      </c>
      <c r="T65" s="5">
        <v>63</v>
      </c>
      <c r="U65">
        <v>23</v>
      </c>
      <c r="V65">
        <v>22</v>
      </c>
    </row>
    <row r="66" spans="1:22">
      <c r="A66" s="5">
        <v>64</v>
      </c>
      <c r="B66">
        <v>30</v>
      </c>
      <c r="C66">
        <v>38</v>
      </c>
      <c r="E66" s="5">
        <v>64</v>
      </c>
      <c r="F66">
        <v>29</v>
      </c>
      <c r="G66">
        <v>23</v>
      </c>
      <c r="I66" s="5">
        <v>64</v>
      </c>
      <c r="K66">
        <v>74</v>
      </c>
      <c r="M66" s="5">
        <v>64</v>
      </c>
      <c r="N66">
        <v>24</v>
      </c>
      <c r="O66">
        <v>37</v>
      </c>
      <c r="P66">
        <v>64</v>
      </c>
      <c r="Q66">
        <v>18</v>
      </c>
      <c r="R66">
        <v>49</v>
      </c>
      <c r="T66" s="5">
        <v>64</v>
      </c>
      <c r="U66">
        <v>20</v>
      </c>
      <c r="V66">
        <v>29</v>
      </c>
    </row>
    <row r="67" spans="1:22">
      <c r="A67" s="5">
        <v>65</v>
      </c>
      <c r="B67">
        <v>29</v>
      </c>
      <c r="C67">
        <v>23</v>
      </c>
      <c r="E67" s="5">
        <v>65</v>
      </c>
      <c r="I67" s="5">
        <v>65</v>
      </c>
      <c r="K67">
        <v>44</v>
      </c>
      <c r="M67" s="5">
        <v>65</v>
      </c>
      <c r="N67">
        <v>23</v>
      </c>
      <c r="O67">
        <v>27</v>
      </c>
      <c r="P67">
        <v>65</v>
      </c>
      <c r="Q67">
        <v>17</v>
      </c>
      <c r="R67">
        <v>52</v>
      </c>
      <c r="T67" s="5">
        <v>65</v>
      </c>
      <c r="U67">
        <v>16</v>
      </c>
      <c r="V67">
        <v>15</v>
      </c>
    </row>
    <row r="68" spans="1:22">
      <c r="A68" s="5">
        <v>66</v>
      </c>
      <c r="C68" t="s">
        <v>0</v>
      </c>
      <c r="E68" s="5">
        <v>66</v>
      </c>
      <c r="I68" s="5">
        <v>66</v>
      </c>
      <c r="M68" s="5">
        <v>66</v>
      </c>
      <c r="P68">
        <v>66</v>
      </c>
      <c r="T68" s="5">
        <v>66</v>
      </c>
    </row>
    <row r="69" spans="1:22">
      <c r="A69" s="5">
        <v>67</v>
      </c>
      <c r="B69">
        <v>24</v>
      </c>
      <c r="C69">
        <v>31</v>
      </c>
      <c r="E69" s="5">
        <v>67</v>
      </c>
      <c r="F69">
        <v>28</v>
      </c>
      <c r="G69">
        <v>25</v>
      </c>
      <c r="I69" s="5">
        <v>67</v>
      </c>
      <c r="K69">
        <v>40</v>
      </c>
      <c r="M69" s="5">
        <v>67</v>
      </c>
      <c r="N69">
        <v>22</v>
      </c>
      <c r="O69">
        <v>29</v>
      </c>
      <c r="P69">
        <v>67</v>
      </c>
      <c r="Q69">
        <v>15</v>
      </c>
      <c r="R69">
        <v>46</v>
      </c>
      <c r="T69" s="5">
        <v>67</v>
      </c>
      <c r="U69">
        <v>22</v>
      </c>
      <c r="V69">
        <v>20</v>
      </c>
    </row>
    <row r="70" spans="1:22">
      <c r="A70" s="5">
        <v>68</v>
      </c>
      <c r="B70">
        <v>24</v>
      </c>
      <c r="C70">
        <v>19</v>
      </c>
      <c r="E70" s="5">
        <v>68</v>
      </c>
      <c r="F70">
        <v>28</v>
      </c>
      <c r="G70">
        <v>29</v>
      </c>
      <c r="I70" s="5">
        <v>68</v>
      </c>
      <c r="K70">
        <v>33</v>
      </c>
      <c r="M70" s="5">
        <v>68</v>
      </c>
      <c r="P70">
        <v>68</v>
      </c>
      <c r="Q70">
        <v>17</v>
      </c>
      <c r="R70">
        <v>53</v>
      </c>
      <c r="T70" s="5">
        <v>68</v>
      </c>
      <c r="U70">
        <v>18</v>
      </c>
      <c r="V70">
        <v>20</v>
      </c>
    </row>
    <row r="71" spans="1:22">
      <c r="A71" s="5">
        <v>69</v>
      </c>
      <c r="E71" s="5">
        <v>69</v>
      </c>
      <c r="F71">
        <v>18</v>
      </c>
      <c r="G71">
        <v>28</v>
      </c>
      <c r="I71" s="5">
        <v>69</v>
      </c>
      <c r="M71" s="5">
        <v>69</v>
      </c>
      <c r="P71">
        <v>69</v>
      </c>
      <c r="Q71">
        <v>16</v>
      </c>
      <c r="R71">
        <v>47</v>
      </c>
      <c r="T71" s="5">
        <v>69</v>
      </c>
      <c r="U71">
        <v>16</v>
      </c>
      <c r="V71">
        <v>21</v>
      </c>
    </row>
    <row r="72" spans="1:22">
      <c r="A72" s="5">
        <v>70</v>
      </c>
      <c r="B72">
        <v>14</v>
      </c>
      <c r="C72">
        <v>20</v>
      </c>
      <c r="E72" s="5">
        <v>70</v>
      </c>
      <c r="F72">
        <v>19</v>
      </c>
      <c r="G72">
        <v>35</v>
      </c>
      <c r="I72" s="5">
        <v>70</v>
      </c>
      <c r="K72">
        <v>34</v>
      </c>
      <c r="M72" s="5">
        <v>70</v>
      </c>
      <c r="P72">
        <v>70</v>
      </c>
      <c r="Q72">
        <v>16</v>
      </c>
      <c r="R72">
        <v>50</v>
      </c>
      <c r="T72" s="5">
        <v>70</v>
      </c>
      <c r="U72">
        <v>19</v>
      </c>
      <c r="V72">
        <v>17</v>
      </c>
    </row>
    <row r="73" spans="1:22">
      <c r="A73" s="5">
        <v>71</v>
      </c>
      <c r="B73">
        <v>11</v>
      </c>
      <c r="C73">
        <v>17</v>
      </c>
      <c r="E73" s="5">
        <v>71</v>
      </c>
      <c r="F73">
        <v>9</v>
      </c>
      <c r="G73">
        <v>29</v>
      </c>
      <c r="I73" s="5">
        <v>71</v>
      </c>
      <c r="K73">
        <v>35</v>
      </c>
      <c r="M73" s="5">
        <v>71</v>
      </c>
      <c r="P73">
        <v>71</v>
      </c>
      <c r="Q73">
        <v>17</v>
      </c>
      <c r="R73">
        <v>49</v>
      </c>
      <c r="T73" s="5">
        <v>71</v>
      </c>
      <c r="U73">
        <v>14</v>
      </c>
      <c r="V73">
        <v>13</v>
      </c>
    </row>
    <row r="74" spans="1:22">
      <c r="A74" s="5">
        <v>72</v>
      </c>
      <c r="B74">
        <v>17</v>
      </c>
      <c r="C74">
        <v>7</v>
      </c>
      <c r="E74" s="5">
        <v>72</v>
      </c>
      <c r="F74">
        <v>18</v>
      </c>
      <c r="G74">
        <v>21</v>
      </c>
      <c r="I74" s="5">
        <v>72</v>
      </c>
      <c r="K74">
        <v>33</v>
      </c>
      <c r="M74" s="5">
        <v>72</v>
      </c>
      <c r="P74">
        <v>72</v>
      </c>
      <c r="Q74">
        <v>15</v>
      </c>
      <c r="R74">
        <v>46</v>
      </c>
      <c r="T74" s="5">
        <v>72</v>
      </c>
      <c r="U74">
        <v>14</v>
      </c>
      <c r="V74">
        <v>11</v>
      </c>
    </row>
    <row r="75" spans="1:22">
      <c r="A75" s="5">
        <v>73</v>
      </c>
      <c r="B75">
        <v>18</v>
      </c>
      <c r="C75">
        <v>18</v>
      </c>
      <c r="E75" s="5">
        <v>73</v>
      </c>
      <c r="F75">
        <v>20</v>
      </c>
      <c r="G75">
        <v>34</v>
      </c>
      <c r="I75" s="5">
        <v>73</v>
      </c>
      <c r="K75">
        <v>51</v>
      </c>
      <c r="M75" s="5">
        <v>73</v>
      </c>
      <c r="P75">
        <v>73</v>
      </c>
      <c r="Q75">
        <v>19</v>
      </c>
      <c r="R75">
        <v>45</v>
      </c>
      <c r="T75" s="5">
        <v>73</v>
      </c>
      <c r="U75">
        <v>15</v>
      </c>
      <c r="V75">
        <v>11</v>
      </c>
    </row>
    <row r="76" spans="1:22">
      <c r="A76" s="5">
        <v>74</v>
      </c>
      <c r="B76">
        <v>23</v>
      </c>
      <c r="C76">
        <v>33</v>
      </c>
      <c r="E76" s="5">
        <v>74</v>
      </c>
      <c r="I76" s="5">
        <v>74</v>
      </c>
      <c r="K76">
        <v>40</v>
      </c>
      <c r="M76" s="5">
        <v>74</v>
      </c>
      <c r="P76">
        <v>74</v>
      </c>
      <c r="Q76">
        <v>19</v>
      </c>
      <c r="R76">
        <v>50</v>
      </c>
      <c r="T76" s="5">
        <v>74</v>
      </c>
      <c r="U76">
        <v>24</v>
      </c>
      <c r="V76">
        <v>18</v>
      </c>
    </row>
    <row r="77" spans="1:22">
      <c r="A77" s="5">
        <v>75</v>
      </c>
      <c r="B77">
        <v>17</v>
      </c>
      <c r="C77">
        <v>20</v>
      </c>
      <c r="E77" s="5">
        <v>75</v>
      </c>
      <c r="F77">
        <v>12</v>
      </c>
      <c r="G77">
        <v>31</v>
      </c>
      <c r="I77" s="5">
        <v>75</v>
      </c>
      <c r="K77">
        <v>36</v>
      </c>
      <c r="M77" s="5">
        <v>75</v>
      </c>
      <c r="P77">
        <v>75</v>
      </c>
      <c r="Q77">
        <v>17</v>
      </c>
      <c r="R77">
        <v>50</v>
      </c>
      <c r="T77" s="5">
        <v>75</v>
      </c>
      <c r="U77">
        <v>11</v>
      </c>
      <c r="V77">
        <v>15</v>
      </c>
    </row>
    <row r="78" spans="1:22">
      <c r="A78" s="5">
        <v>76</v>
      </c>
      <c r="B78">
        <v>16</v>
      </c>
      <c r="C78">
        <v>26</v>
      </c>
      <c r="E78" s="5">
        <v>76</v>
      </c>
      <c r="F78">
        <v>17</v>
      </c>
      <c r="G78">
        <v>28</v>
      </c>
      <c r="I78" s="5">
        <v>76</v>
      </c>
      <c r="K78">
        <v>33</v>
      </c>
      <c r="M78" s="5">
        <v>76</v>
      </c>
      <c r="P78">
        <v>76</v>
      </c>
      <c r="Q78">
        <v>16</v>
      </c>
      <c r="R78">
        <v>48</v>
      </c>
      <c r="T78" s="5">
        <v>76</v>
      </c>
      <c r="U78">
        <v>16</v>
      </c>
      <c r="V78">
        <v>33</v>
      </c>
    </row>
    <row r="79" spans="1:22">
      <c r="A79" s="5">
        <v>77</v>
      </c>
      <c r="E79" s="5">
        <v>77</v>
      </c>
      <c r="I79" s="5">
        <v>77</v>
      </c>
      <c r="M79" s="5">
        <v>77</v>
      </c>
      <c r="P79">
        <v>77</v>
      </c>
      <c r="T79" s="5">
        <v>77</v>
      </c>
    </row>
    <row r="80" spans="1:22">
      <c r="A80" s="5">
        <v>78</v>
      </c>
      <c r="B80">
        <v>27</v>
      </c>
      <c r="C80">
        <v>21</v>
      </c>
      <c r="E80" s="5">
        <v>78</v>
      </c>
      <c r="F80">
        <v>17</v>
      </c>
      <c r="G80">
        <v>24</v>
      </c>
      <c r="I80" s="5">
        <v>78</v>
      </c>
      <c r="K80">
        <v>38</v>
      </c>
      <c r="M80" s="5">
        <v>78</v>
      </c>
      <c r="P80">
        <v>78</v>
      </c>
      <c r="Q80">
        <v>19</v>
      </c>
      <c r="R80">
        <v>37</v>
      </c>
      <c r="T80" s="5">
        <v>78</v>
      </c>
      <c r="U80">
        <v>14</v>
      </c>
      <c r="V80">
        <v>14</v>
      </c>
    </row>
    <row r="81" spans="1:22">
      <c r="A81" s="5">
        <v>79</v>
      </c>
      <c r="E81" s="5">
        <v>79</v>
      </c>
      <c r="I81" s="5">
        <v>79</v>
      </c>
      <c r="K81">
        <v>23</v>
      </c>
      <c r="M81" s="5">
        <v>79</v>
      </c>
      <c r="P81">
        <v>79</v>
      </c>
      <c r="Q81">
        <v>17</v>
      </c>
      <c r="R81">
        <v>21</v>
      </c>
      <c r="T81" s="5">
        <v>79</v>
      </c>
      <c r="U81">
        <v>16</v>
      </c>
      <c r="V81">
        <v>13</v>
      </c>
    </row>
    <row r="82" spans="1:22">
      <c r="A82" s="5">
        <v>80</v>
      </c>
      <c r="E82" s="5">
        <v>80</v>
      </c>
      <c r="I82" s="5">
        <v>80</v>
      </c>
      <c r="K82">
        <v>44</v>
      </c>
      <c r="M82" s="5">
        <v>80</v>
      </c>
      <c r="P82">
        <v>80</v>
      </c>
      <c r="Q82">
        <v>17</v>
      </c>
      <c r="R82">
        <v>42</v>
      </c>
      <c r="T82" s="5">
        <v>80</v>
      </c>
    </row>
    <row r="83" spans="1:22">
      <c r="A83" s="5">
        <v>81</v>
      </c>
      <c r="E83" s="5">
        <v>81</v>
      </c>
      <c r="I83" s="5">
        <v>81</v>
      </c>
      <c r="M83" s="5">
        <v>81</v>
      </c>
      <c r="P83">
        <v>81</v>
      </c>
      <c r="Q83">
        <v>18</v>
      </c>
      <c r="R83">
        <v>33</v>
      </c>
      <c r="T83" s="5">
        <v>81</v>
      </c>
    </row>
    <row r="84" spans="1:22">
      <c r="A84" s="5">
        <v>82</v>
      </c>
      <c r="E84" s="5">
        <v>82</v>
      </c>
      <c r="I84" s="5">
        <v>82</v>
      </c>
      <c r="M84" s="5">
        <v>82</v>
      </c>
      <c r="P84">
        <v>82</v>
      </c>
      <c r="T84" s="5">
        <v>82</v>
      </c>
    </row>
    <row r="85" spans="1:22">
      <c r="A85" s="5">
        <v>83</v>
      </c>
      <c r="B85">
        <v>32</v>
      </c>
      <c r="C85">
        <v>26</v>
      </c>
      <c r="E85" s="5">
        <v>83</v>
      </c>
      <c r="I85" s="5">
        <v>83</v>
      </c>
      <c r="K85">
        <v>85</v>
      </c>
      <c r="M85" s="5">
        <v>83</v>
      </c>
      <c r="N85">
        <v>25</v>
      </c>
      <c r="O85">
        <v>39</v>
      </c>
      <c r="P85">
        <v>83</v>
      </c>
      <c r="Q85">
        <v>20</v>
      </c>
      <c r="R85">
        <v>57</v>
      </c>
      <c r="T85" s="5">
        <v>83</v>
      </c>
    </row>
    <row r="86" spans="1:22">
      <c r="A86" s="5">
        <v>84</v>
      </c>
      <c r="B86">
        <v>32</v>
      </c>
      <c r="C86">
        <v>46</v>
      </c>
      <c r="E86" s="5">
        <v>84</v>
      </c>
      <c r="F86">
        <v>32</v>
      </c>
      <c r="G86">
        <v>44</v>
      </c>
      <c r="I86" s="5">
        <v>84</v>
      </c>
      <c r="K86">
        <v>74</v>
      </c>
      <c r="M86" s="5">
        <v>84</v>
      </c>
      <c r="N86">
        <v>23</v>
      </c>
      <c r="O86">
        <v>43</v>
      </c>
      <c r="P86">
        <v>84</v>
      </c>
      <c r="Q86">
        <v>19</v>
      </c>
      <c r="R86">
        <v>55</v>
      </c>
      <c r="T86" s="5">
        <v>84</v>
      </c>
      <c r="U86">
        <v>21</v>
      </c>
      <c r="V86">
        <v>34</v>
      </c>
    </row>
    <row r="87" spans="1:22">
      <c r="A87" s="5">
        <v>85</v>
      </c>
      <c r="B87">
        <v>30</v>
      </c>
      <c r="C87">
        <v>19</v>
      </c>
      <c r="E87" s="5">
        <v>85</v>
      </c>
      <c r="F87">
        <v>22</v>
      </c>
      <c r="G87">
        <v>29</v>
      </c>
      <c r="I87" s="5">
        <v>85</v>
      </c>
      <c r="K87">
        <v>34</v>
      </c>
      <c r="M87" s="5">
        <v>85</v>
      </c>
      <c r="P87">
        <v>85</v>
      </c>
      <c r="Q87">
        <v>17</v>
      </c>
      <c r="R87">
        <v>36</v>
      </c>
      <c r="T87" s="5">
        <v>85</v>
      </c>
      <c r="U87">
        <v>16</v>
      </c>
      <c r="V87">
        <v>18</v>
      </c>
    </row>
    <row r="88" spans="1:22">
      <c r="A88" s="5">
        <v>86</v>
      </c>
      <c r="E88" s="5">
        <v>86</v>
      </c>
      <c r="I88" s="5">
        <v>86</v>
      </c>
      <c r="M88" s="5">
        <v>86</v>
      </c>
      <c r="T88" s="5">
        <v>86</v>
      </c>
    </row>
    <row r="89" spans="1:22">
      <c r="A89" s="5">
        <v>87</v>
      </c>
      <c r="E89" s="5">
        <v>87</v>
      </c>
      <c r="I89" s="5">
        <v>87</v>
      </c>
      <c r="M89" s="5">
        <v>87</v>
      </c>
      <c r="T89" s="5">
        <v>87</v>
      </c>
    </row>
    <row r="90" spans="1:22">
      <c r="A90" s="5">
        <v>88</v>
      </c>
      <c r="E90" s="5">
        <v>88</v>
      </c>
      <c r="I90" s="5">
        <v>88</v>
      </c>
      <c r="M90" s="5">
        <v>88</v>
      </c>
      <c r="T90" s="5">
        <v>88</v>
      </c>
    </row>
    <row r="91" spans="1:22">
      <c r="A91" s="5">
        <v>89</v>
      </c>
      <c r="E91" s="5">
        <v>89</v>
      </c>
      <c r="I91" s="5">
        <v>89</v>
      </c>
      <c r="M91" s="5">
        <v>89</v>
      </c>
      <c r="T91" s="5">
        <v>89</v>
      </c>
    </row>
    <row r="92" spans="1:22">
      <c r="A92" s="5">
        <v>90</v>
      </c>
      <c r="E92" s="5">
        <v>90</v>
      </c>
      <c r="I92" s="5">
        <v>90</v>
      </c>
      <c r="M92" s="5">
        <v>90</v>
      </c>
      <c r="T92" s="5">
        <v>90</v>
      </c>
    </row>
    <row r="93" spans="1:22">
      <c r="A93" s="5">
        <v>91</v>
      </c>
      <c r="E93" s="5">
        <v>91</v>
      </c>
      <c r="I93" s="5">
        <v>91</v>
      </c>
      <c r="M93" s="5">
        <v>91</v>
      </c>
      <c r="T93" s="5">
        <v>91</v>
      </c>
    </row>
    <row r="94" spans="1:22">
      <c r="A94" s="5">
        <v>92</v>
      </c>
      <c r="E94" s="5">
        <v>92</v>
      </c>
      <c r="I94" s="5">
        <v>92</v>
      </c>
      <c r="M94" s="5">
        <v>92</v>
      </c>
      <c r="T94" s="5">
        <v>92</v>
      </c>
    </row>
    <row r="95" spans="1:22">
      <c r="A95" s="5">
        <v>93</v>
      </c>
      <c r="E95" s="5">
        <v>93</v>
      </c>
      <c r="I95" s="5">
        <v>93</v>
      </c>
      <c r="M95" s="5">
        <v>93</v>
      </c>
      <c r="T95" s="5">
        <v>93</v>
      </c>
    </row>
    <row r="96" spans="1:22">
      <c r="A96" s="5">
        <v>94</v>
      </c>
      <c r="E96" s="5">
        <v>94</v>
      </c>
      <c r="I96" s="5">
        <v>94</v>
      </c>
      <c r="M96" s="5">
        <v>94</v>
      </c>
      <c r="T96" s="5">
        <v>94</v>
      </c>
    </row>
    <row r="97" spans="1:20">
      <c r="A97" s="5">
        <v>95</v>
      </c>
      <c r="E97" s="5">
        <v>95</v>
      </c>
      <c r="I97" s="5">
        <v>95</v>
      </c>
      <c r="M97" s="5">
        <v>95</v>
      </c>
      <c r="T97" s="5">
        <v>95</v>
      </c>
    </row>
    <row r="98" spans="1:20">
      <c r="A98" s="5">
        <v>96</v>
      </c>
      <c r="E98" s="5">
        <v>96</v>
      </c>
      <c r="I98" s="5">
        <v>96</v>
      </c>
      <c r="M98" s="5">
        <v>96</v>
      </c>
      <c r="T98" s="5">
        <v>96</v>
      </c>
    </row>
    <row r="99" spans="1:20">
      <c r="A99" s="5">
        <v>97</v>
      </c>
      <c r="E99" s="5">
        <v>97</v>
      </c>
      <c r="I99" s="5">
        <v>97</v>
      </c>
      <c r="M99" s="5">
        <v>97</v>
      </c>
      <c r="T99" s="5">
        <v>97</v>
      </c>
    </row>
    <row r="100" spans="1:20">
      <c r="A100" s="5">
        <v>98</v>
      </c>
      <c r="E100" s="5">
        <v>98</v>
      </c>
      <c r="I100" s="5">
        <v>98</v>
      </c>
      <c r="M100" s="5">
        <v>98</v>
      </c>
      <c r="T100" s="5">
        <v>98</v>
      </c>
    </row>
    <row r="101" spans="1:20">
      <c r="A101" s="5">
        <v>99</v>
      </c>
      <c r="E101" s="5">
        <v>99</v>
      </c>
      <c r="I101" s="5">
        <v>99</v>
      </c>
      <c r="M101" s="5">
        <v>99</v>
      </c>
      <c r="T101" s="5">
        <v>99</v>
      </c>
    </row>
    <row r="102" spans="1:20">
      <c r="A102" s="5">
        <v>100</v>
      </c>
    </row>
  </sheetData>
  <mergeCells count="6">
    <mergeCell ref="T1:V1"/>
    <mergeCell ref="A1:C1"/>
    <mergeCell ref="E1:G1"/>
    <mergeCell ref="I1:K1"/>
    <mergeCell ref="M1:O1"/>
    <mergeCell ref="P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H22" sqref="H22"/>
    </sheetView>
  </sheetViews>
  <sheetFormatPr defaultColWidth="9" defaultRowHeight="15"/>
  <sheetData>
    <row r="1" spans="1:19">
      <c r="A1" s="284" t="s">
        <v>69</v>
      </c>
      <c r="B1" s="284"/>
      <c r="C1" s="284"/>
      <c r="D1" s="284" t="s">
        <v>73</v>
      </c>
      <c r="E1" s="284"/>
      <c r="F1" s="284"/>
      <c r="G1" s="284" t="s">
        <v>74</v>
      </c>
      <c r="H1" s="284"/>
      <c r="I1" s="284"/>
      <c r="J1" s="284" t="s">
        <v>1</v>
      </c>
      <c r="K1" s="284"/>
      <c r="L1" s="284"/>
      <c r="M1" s="284" t="s">
        <v>75</v>
      </c>
      <c r="N1" s="284"/>
      <c r="O1" s="284"/>
      <c r="Q1" s="284" t="s">
        <v>76</v>
      </c>
      <c r="R1" s="284"/>
      <c r="S1" s="284"/>
    </row>
    <row r="2" spans="1:19">
      <c r="A2" t="s">
        <v>9</v>
      </c>
      <c r="B2" t="s">
        <v>72</v>
      </c>
      <c r="C2" t="s">
        <v>12</v>
      </c>
      <c r="D2" t="s">
        <v>77</v>
      </c>
      <c r="E2" t="s">
        <v>11</v>
      </c>
      <c r="F2" t="s">
        <v>12</v>
      </c>
      <c r="G2" t="s">
        <v>77</v>
      </c>
      <c r="H2" t="s">
        <v>11</v>
      </c>
      <c r="I2" t="s">
        <v>12</v>
      </c>
      <c r="J2" t="s">
        <v>77</v>
      </c>
      <c r="K2" t="s">
        <v>11</v>
      </c>
      <c r="L2" t="s">
        <v>12</v>
      </c>
      <c r="M2" t="s">
        <v>77</v>
      </c>
      <c r="N2" t="s">
        <v>11</v>
      </c>
      <c r="O2" t="s">
        <v>12</v>
      </c>
      <c r="Q2" t="s">
        <v>77</v>
      </c>
      <c r="R2" t="s">
        <v>11</v>
      </c>
      <c r="S2" t="s">
        <v>12</v>
      </c>
    </row>
    <row r="3" spans="1:19">
      <c r="A3" s="5">
        <v>1</v>
      </c>
      <c r="C3">
        <v>37</v>
      </c>
      <c r="D3">
        <v>1</v>
      </c>
      <c r="E3">
        <v>22</v>
      </c>
      <c r="F3">
        <v>30</v>
      </c>
      <c r="G3">
        <v>1</v>
      </c>
      <c r="H3">
        <v>22</v>
      </c>
      <c r="I3">
        <v>28</v>
      </c>
      <c r="J3">
        <v>1</v>
      </c>
      <c r="K3">
        <v>18</v>
      </c>
      <c r="L3">
        <v>42</v>
      </c>
      <c r="M3">
        <v>1</v>
      </c>
      <c r="N3">
        <v>22</v>
      </c>
      <c r="O3">
        <v>22</v>
      </c>
      <c r="Q3">
        <v>1</v>
      </c>
      <c r="R3">
        <v>22</v>
      </c>
      <c r="S3">
        <v>24</v>
      </c>
    </row>
    <row r="4" spans="1:19">
      <c r="A4" s="5">
        <v>2</v>
      </c>
      <c r="C4">
        <v>22</v>
      </c>
      <c r="D4">
        <v>2</v>
      </c>
      <c r="G4">
        <v>2</v>
      </c>
      <c r="J4">
        <v>2</v>
      </c>
      <c r="K4">
        <v>14</v>
      </c>
      <c r="L4">
        <v>32</v>
      </c>
      <c r="M4">
        <v>2</v>
      </c>
      <c r="Q4">
        <v>2</v>
      </c>
      <c r="S4" t="s">
        <v>0</v>
      </c>
    </row>
    <row r="5" spans="1:19">
      <c r="A5" s="5">
        <v>3</v>
      </c>
      <c r="C5">
        <v>28</v>
      </c>
      <c r="D5">
        <v>3</v>
      </c>
      <c r="E5">
        <v>22</v>
      </c>
      <c r="F5">
        <v>22</v>
      </c>
      <c r="G5">
        <v>3</v>
      </c>
      <c r="H5">
        <v>22</v>
      </c>
      <c r="I5">
        <v>20</v>
      </c>
      <c r="J5">
        <v>3</v>
      </c>
      <c r="K5">
        <v>16</v>
      </c>
      <c r="L5">
        <v>45</v>
      </c>
      <c r="M5">
        <v>3</v>
      </c>
      <c r="N5">
        <v>23</v>
      </c>
      <c r="O5">
        <v>19</v>
      </c>
      <c r="Q5">
        <v>3</v>
      </c>
      <c r="R5" s="28">
        <v>21</v>
      </c>
      <c r="S5">
        <v>24</v>
      </c>
    </row>
    <row r="6" spans="1:19">
      <c r="A6" s="5">
        <v>4</v>
      </c>
      <c r="C6">
        <v>12</v>
      </c>
      <c r="D6">
        <v>4</v>
      </c>
      <c r="E6">
        <v>14</v>
      </c>
      <c r="F6">
        <v>19</v>
      </c>
      <c r="G6">
        <v>4</v>
      </c>
      <c r="H6">
        <v>20</v>
      </c>
      <c r="I6">
        <v>15</v>
      </c>
      <c r="J6">
        <v>4</v>
      </c>
      <c r="K6">
        <v>13</v>
      </c>
      <c r="L6">
        <v>22</v>
      </c>
      <c r="M6">
        <v>4</v>
      </c>
      <c r="Q6">
        <v>4</v>
      </c>
      <c r="R6">
        <v>13</v>
      </c>
      <c r="S6">
        <v>10</v>
      </c>
    </row>
    <row r="7" spans="1:19">
      <c r="A7" s="5">
        <v>5</v>
      </c>
      <c r="C7">
        <v>28</v>
      </c>
      <c r="D7">
        <v>5</v>
      </c>
      <c r="E7">
        <v>30</v>
      </c>
      <c r="F7">
        <v>18</v>
      </c>
      <c r="G7">
        <v>5</v>
      </c>
      <c r="J7">
        <v>5</v>
      </c>
      <c r="K7">
        <v>15</v>
      </c>
      <c r="L7">
        <v>32</v>
      </c>
      <c r="M7">
        <v>5</v>
      </c>
      <c r="N7">
        <v>28</v>
      </c>
      <c r="O7">
        <v>6</v>
      </c>
      <c r="Q7">
        <v>5</v>
      </c>
      <c r="R7">
        <v>26</v>
      </c>
      <c r="S7">
        <v>15</v>
      </c>
    </row>
    <row r="8" spans="1:19">
      <c r="A8" s="5">
        <v>6</v>
      </c>
      <c r="D8">
        <v>6</v>
      </c>
      <c r="G8">
        <v>6</v>
      </c>
      <c r="J8">
        <v>6</v>
      </c>
      <c r="M8">
        <v>6</v>
      </c>
      <c r="Q8">
        <v>6</v>
      </c>
    </row>
    <row r="9" spans="1:19">
      <c r="A9" s="5">
        <v>7</v>
      </c>
      <c r="C9">
        <v>28</v>
      </c>
      <c r="D9">
        <v>7</v>
      </c>
      <c r="E9">
        <v>21</v>
      </c>
      <c r="F9">
        <v>22</v>
      </c>
      <c r="G9">
        <v>7</v>
      </c>
      <c r="H9">
        <v>19</v>
      </c>
      <c r="I9">
        <v>18</v>
      </c>
      <c r="J9">
        <v>7</v>
      </c>
      <c r="K9">
        <v>15</v>
      </c>
      <c r="L9">
        <v>33</v>
      </c>
      <c r="M9">
        <v>7</v>
      </c>
      <c r="N9">
        <v>27</v>
      </c>
      <c r="O9">
        <v>14</v>
      </c>
      <c r="Q9">
        <v>7</v>
      </c>
      <c r="R9">
        <v>21</v>
      </c>
      <c r="S9">
        <v>15</v>
      </c>
    </row>
    <row r="10" spans="1:19">
      <c r="A10" s="5">
        <v>8</v>
      </c>
      <c r="C10">
        <v>23</v>
      </c>
      <c r="D10">
        <v>8</v>
      </c>
      <c r="E10">
        <v>20</v>
      </c>
      <c r="F10">
        <v>19</v>
      </c>
      <c r="G10">
        <v>8</v>
      </c>
      <c r="H10">
        <v>22</v>
      </c>
      <c r="I10">
        <v>20</v>
      </c>
      <c r="J10">
        <v>8</v>
      </c>
      <c r="K10">
        <v>15</v>
      </c>
      <c r="L10">
        <v>22</v>
      </c>
      <c r="M10">
        <v>8</v>
      </c>
      <c r="N10">
        <v>29</v>
      </c>
      <c r="O10">
        <v>21</v>
      </c>
      <c r="Q10">
        <v>8</v>
      </c>
      <c r="R10">
        <v>24</v>
      </c>
      <c r="S10">
        <v>8</v>
      </c>
    </row>
    <row r="11" spans="1:19">
      <c r="A11" s="5">
        <v>9</v>
      </c>
      <c r="C11">
        <v>21</v>
      </c>
      <c r="D11">
        <v>9</v>
      </c>
      <c r="E11">
        <v>14</v>
      </c>
      <c r="F11">
        <v>26</v>
      </c>
      <c r="G11">
        <v>9</v>
      </c>
      <c r="H11">
        <v>22</v>
      </c>
      <c r="I11">
        <v>24</v>
      </c>
      <c r="J11">
        <v>9</v>
      </c>
      <c r="K11">
        <v>17</v>
      </c>
      <c r="L11">
        <v>43</v>
      </c>
      <c r="M11">
        <v>9</v>
      </c>
      <c r="N11">
        <v>28</v>
      </c>
      <c r="O11">
        <v>27</v>
      </c>
      <c r="Q11">
        <v>9</v>
      </c>
      <c r="R11">
        <v>16</v>
      </c>
      <c r="S11">
        <v>35</v>
      </c>
    </row>
    <row r="12" spans="1:19">
      <c r="A12" s="5">
        <v>10</v>
      </c>
      <c r="D12">
        <v>10</v>
      </c>
      <c r="G12">
        <v>10</v>
      </c>
      <c r="J12">
        <v>10</v>
      </c>
      <c r="M12">
        <v>10</v>
      </c>
      <c r="Q12">
        <v>10</v>
      </c>
      <c r="R12" t="s">
        <v>0</v>
      </c>
    </row>
    <row r="13" spans="1:19">
      <c r="A13" s="5">
        <v>11</v>
      </c>
      <c r="C13">
        <v>33</v>
      </c>
      <c r="D13">
        <v>11</v>
      </c>
      <c r="E13">
        <v>24</v>
      </c>
      <c r="F13">
        <v>23</v>
      </c>
      <c r="G13">
        <v>11</v>
      </c>
      <c r="H13">
        <v>21</v>
      </c>
      <c r="I13">
        <v>22</v>
      </c>
      <c r="J13">
        <v>11</v>
      </c>
      <c r="K13">
        <v>15</v>
      </c>
      <c r="L13">
        <v>36</v>
      </c>
      <c r="M13">
        <v>11</v>
      </c>
      <c r="N13">
        <v>20</v>
      </c>
      <c r="O13">
        <v>22</v>
      </c>
      <c r="Q13">
        <v>11</v>
      </c>
      <c r="R13">
        <v>15</v>
      </c>
      <c r="S13">
        <v>14</v>
      </c>
    </row>
    <row r="14" spans="1:19">
      <c r="A14" s="5">
        <v>12</v>
      </c>
      <c r="D14">
        <v>12</v>
      </c>
      <c r="G14">
        <v>12</v>
      </c>
      <c r="J14">
        <v>12</v>
      </c>
      <c r="M14">
        <v>12</v>
      </c>
      <c r="Q14">
        <v>12</v>
      </c>
      <c r="R14" t="s">
        <v>0</v>
      </c>
    </row>
    <row r="15" spans="1:19">
      <c r="A15" s="5">
        <v>13</v>
      </c>
      <c r="C15">
        <v>33</v>
      </c>
      <c r="D15">
        <v>13</v>
      </c>
      <c r="E15">
        <v>20</v>
      </c>
      <c r="F15">
        <v>18</v>
      </c>
      <c r="G15">
        <v>13</v>
      </c>
      <c r="H15">
        <v>20</v>
      </c>
      <c r="I15">
        <v>23</v>
      </c>
      <c r="J15">
        <v>13</v>
      </c>
      <c r="K15">
        <v>14</v>
      </c>
      <c r="L15">
        <v>35</v>
      </c>
      <c r="M15">
        <v>13</v>
      </c>
      <c r="N15">
        <v>29</v>
      </c>
      <c r="O15">
        <v>19</v>
      </c>
      <c r="Q15">
        <v>13</v>
      </c>
      <c r="R15">
        <v>21</v>
      </c>
      <c r="S15">
        <v>12</v>
      </c>
    </row>
    <row r="16" spans="1:19">
      <c r="A16" s="5">
        <v>14</v>
      </c>
      <c r="D16">
        <v>14</v>
      </c>
      <c r="G16">
        <v>14</v>
      </c>
      <c r="J16">
        <v>14</v>
      </c>
      <c r="M16">
        <v>14</v>
      </c>
      <c r="Q16">
        <v>14</v>
      </c>
    </row>
    <row r="17" spans="1:19">
      <c r="A17" s="5">
        <v>15</v>
      </c>
      <c r="D17">
        <v>15</v>
      </c>
      <c r="G17">
        <v>15</v>
      </c>
      <c r="J17">
        <v>15</v>
      </c>
      <c r="M17">
        <v>15</v>
      </c>
      <c r="Q17">
        <v>15</v>
      </c>
    </row>
    <row r="18" spans="1:19">
      <c r="A18" s="5">
        <v>16</v>
      </c>
      <c r="D18">
        <v>16</v>
      </c>
      <c r="G18">
        <v>16</v>
      </c>
      <c r="J18">
        <v>16</v>
      </c>
      <c r="M18">
        <v>16</v>
      </c>
      <c r="Q18">
        <v>16</v>
      </c>
    </row>
    <row r="19" spans="1:19">
      <c r="A19" s="5">
        <v>17</v>
      </c>
      <c r="C19">
        <v>56</v>
      </c>
      <c r="D19">
        <v>17</v>
      </c>
      <c r="E19">
        <v>28</v>
      </c>
      <c r="F19">
        <v>23</v>
      </c>
      <c r="G19">
        <v>17</v>
      </c>
      <c r="H19">
        <v>21</v>
      </c>
      <c r="I19">
        <v>21</v>
      </c>
      <c r="J19">
        <v>17</v>
      </c>
      <c r="K19">
        <v>15</v>
      </c>
      <c r="L19">
        <v>34</v>
      </c>
      <c r="M19">
        <v>17</v>
      </c>
      <c r="N19">
        <v>21</v>
      </c>
      <c r="O19">
        <v>25</v>
      </c>
      <c r="Q19">
        <v>17</v>
      </c>
      <c r="R19">
        <v>19</v>
      </c>
      <c r="S19">
        <v>17</v>
      </c>
    </row>
    <row r="20" spans="1:19">
      <c r="A20" s="5">
        <v>18</v>
      </c>
      <c r="D20">
        <v>18</v>
      </c>
      <c r="G20">
        <v>18</v>
      </c>
      <c r="J20">
        <v>18</v>
      </c>
      <c r="M20">
        <v>18</v>
      </c>
      <c r="Q20">
        <v>18</v>
      </c>
    </row>
  </sheetData>
  <mergeCells count="6">
    <mergeCell ref="Q1:S1"/>
    <mergeCell ref="A1:C1"/>
    <mergeCell ref="D1:F1"/>
    <mergeCell ref="G1:I1"/>
    <mergeCell ref="J1:L1"/>
    <mergeCell ref="M1:O1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52"/>
  <sheetViews>
    <sheetView topLeftCell="E1" workbookViewId="0">
      <selection activeCell="M19" sqref="M19"/>
    </sheetView>
  </sheetViews>
  <sheetFormatPr defaultColWidth="9" defaultRowHeight="15"/>
  <cols>
    <col min="22" max="22" width="9.140625" style="5"/>
  </cols>
  <sheetData>
    <row r="1" spans="1:24">
      <c r="A1" s="284" t="s">
        <v>69</v>
      </c>
      <c r="B1" s="284"/>
      <c r="C1" s="284"/>
      <c r="E1" s="285" t="s">
        <v>78</v>
      </c>
      <c r="F1" s="285"/>
      <c r="G1" s="285"/>
      <c r="I1" s="285" t="s">
        <v>6</v>
      </c>
      <c r="J1" s="285"/>
      <c r="K1" s="285"/>
      <c r="M1" s="284" t="s">
        <v>79</v>
      </c>
      <c r="N1" s="284"/>
      <c r="O1" s="284"/>
      <c r="P1" s="5"/>
      <c r="Q1" s="284" t="s">
        <v>1</v>
      </c>
      <c r="R1" s="284"/>
      <c r="S1" s="284"/>
      <c r="V1" s="284" t="s">
        <v>80</v>
      </c>
      <c r="W1" s="284"/>
      <c r="X1" s="284"/>
    </row>
    <row r="2" spans="1:24">
      <c r="A2" t="s">
        <v>9</v>
      </c>
      <c r="B2" t="s">
        <v>72</v>
      </c>
      <c r="C2" t="s">
        <v>12</v>
      </c>
      <c r="E2" s="20" t="s">
        <v>81</v>
      </c>
      <c r="F2" s="21" t="s">
        <v>11</v>
      </c>
      <c r="G2" s="21" t="s">
        <v>12</v>
      </c>
      <c r="I2" s="20" t="s">
        <v>81</v>
      </c>
      <c r="J2" s="21" t="s">
        <v>11</v>
      </c>
      <c r="K2" s="21" t="s">
        <v>12</v>
      </c>
      <c r="M2" s="26" t="s">
        <v>77</v>
      </c>
      <c r="N2" s="26" t="s">
        <v>11</v>
      </c>
      <c r="O2" s="26" t="s">
        <v>12</v>
      </c>
      <c r="P2" s="26"/>
      <c r="Q2" s="26" t="s">
        <v>9</v>
      </c>
      <c r="R2" s="26" t="s">
        <v>11</v>
      </c>
      <c r="S2" s="26" t="s">
        <v>12</v>
      </c>
      <c r="V2" s="27" t="s">
        <v>9</v>
      </c>
      <c r="W2" s="26" t="s">
        <v>11</v>
      </c>
      <c r="X2" s="26" t="s">
        <v>12</v>
      </c>
    </row>
    <row r="3" spans="1:24">
      <c r="A3" s="5">
        <v>1</v>
      </c>
      <c r="C3">
        <v>82</v>
      </c>
      <c r="E3" s="22">
        <v>1</v>
      </c>
      <c r="F3" s="5">
        <v>36</v>
      </c>
      <c r="G3" s="5">
        <v>42</v>
      </c>
      <c r="I3" s="22">
        <v>1</v>
      </c>
      <c r="J3" s="25">
        <v>38</v>
      </c>
      <c r="K3" s="25">
        <v>48</v>
      </c>
      <c r="M3" s="26">
        <v>1</v>
      </c>
      <c r="N3" s="26">
        <v>38</v>
      </c>
      <c r="O3" s="26">
        <v>51</v>
      </c>
      <c r="P3" s="26"/>
      <c r="Q3" s="26">
        <v>1</v>
      </c>
      <c r="R3" s="26">
        <v>20</v>
      </c>
      <c r="S3" s="26">
        <v>60</v>
      </c>
      <c r="V3" s="27">
        <v>1</v>
      </c>
      <c r="W3" s="26">
        <v>29</v>
      </c>
      <c r="X3" s="26">
        <v>40</v>
      </c>
    </row>
    <row r="4" spans="1:24">
      <c r="A4" s="5">
        <v>2</v>
      </c>
      <c r="E4" s="22">
        <v>2</v>
      </c>
      <c r="F4" s="23"/>
      <c r="G4" s="23"/>
      <c r="I4" s="22">
        <v>2</v>
      </c>
      <c r="J4" s="25"/>
      <c r="K4" s="25"/>
      <c r="M4">
        <v>2</v>
      </c>
      <c r="Q4">
        <v>2</v>
      </c>
      <c r="V4" s="5">
        <v>2</v>
      </c>
    </row>
    <row r="5" spans="1:24">
      <c r="A5" s="5">
        <v>3</v>
      </c>
      <c r="C5">
        <v>48</v>
      </c>
      <c r="E5" s="22">
        <v>3</v>
      </c>
      <c r="F5" s="5">
        <v>31</v>
      </c>
      <c r="G5" s="5">
        <v>26</v>
      </c>
      <c r="I5" s="22">
        <v>3</v>
      </c>
      <c r="J5" s="25">
        <v>32</v>
      </c>
      <c r="K5" s="25">
        <v>36</v>
      </c>
      <c r="M5" s="26">
        <v>3</v>
      </c>
      <c r="N5" s="26">
        <v>37</v>
      </c>
      <c r="O5" s="26">
        <v>36</v>
      </c>
      <c r="P5" s="26"/>
      <c r="Q5" s="26">
        <v>3</v>
      </c>
      <c r="R5" s="26">
        <v>15</v>
      </c>
      <c r="S5" s="26">
        <v>40</v>
      </c>
      <c r="V5" s="27">
        <v>3</v>
      </c>
      <c r="W5" s="26">
        <v>29</v>
      </c>
      <c r="X5">
        <v>28</v>
      </c>
    </row>
    <row r="6" spans="1:24">
      <c r="A6" s="5">
        <v>4</v>
      </c>
      <c r="C6">
        <v>38</v>
      </c>
      <c r="E6" s="22">
        <v>4</v>
      </c>
      <c r="F6" s="5">
        <v>30</v>
      </c>
      <c r="G6" s="5">
        <v>30</v>
      </c>
      <c r="I6" s="22">
        <v>4</v>
      </c>
      <c r="J6" s="25">
        <v>34</v>
      </c>
      <c r="K6" s="25">
        <v>40</v>
      </c>
      <c r="M6" s="26">
        <v>4</v>
      </c>
      <c r="N6" s="26">
        <v>36</v>
      </c>
      <c r="O6" s="26">
        <v>31</v>
      </c>
      <c r="P6" s="26"/>
      <c r="Q6">
        <v>4</v>
      </c>
      <c r="R6" s="26">
        <v>16</v>
      </c>
      <c r="S6" s="26">
        <v>51</v>
      </c>
      <c r="V6" s="5">
        <v>4</v>
      </c>
      <c r="W6" s="26">
        <v>26</v>
      </c>
      <c r="X6" s="26">
        <v>27</v>
      </c>
    </row>
    <row r="7" spans="1:24">
      <c r="A7" s="5">
        <v>5</v>
      </c>
      <c r="C7">
        <v>35</v>
      </c>
      <c r="E7" s="22">
        <v>5</v>
      </c>
      <c r="F7" s="5">
        <v>29</v>
      </c>
      <c r="G7" s="5">
        <v>25</v>
      </c>
      <c r="I7" s="22">
        <v>5</v>
      </c>
      <c r="J7" s="25">
        <v>32</v>
      </c>
      <c r="K7" s="25">
        <v>33</v>
      </c>
      <c r="M7">
        <v>5</v>
      </c>
      <c r="N7" s="26">
        <v>37</v>
      </c>
      <c r="O7" s="26">
        <v>33</v>
      </c>
      <c r="P7" s="26"/>
      <c r="Q7" s="26">
        <v>5</v>
      </c>
      <c r="R7" s="26">
        <v>16</v>
      </c>
      <c r="S7" s="26">
        <v>45</v>
      </c>
      <c r="V7" s="27">
        <v>5</v>
      </c>
      <c r="W7" s="26">
        <v>25</v>
      </c>
      <c r="X7" s="26">
        <v>23</v>
      </c>
    </row>
    <row r="8" spans="1:24">
      <c r="A8" s="5">
        <v>6</v>
      </c>
      <c r="C8">
        <v>26</v>
      </c>
      <c r="E8" s="22">
        <v>6</v>
      </c>
      <c r="F8" s="5">
        <v>18</v>
      </c>
      <c r="G8" s="5">
        <v>28</v>
      </c>
      <c r="I8" s="22">
        <v>6</v>
      </c>
      <c r="J8" s="25">
        <v>25</v>
      </c>
      <c r="K8" s="25">
        <v>28</v>
      </c>
      <c r="M8" s="26">
        <v>6</v>
      </c>
      <c r="N8" s="26">
        <v>26</v>
      </c>
      <c r="O8" s="26">
        <v>35</v>
      </c>
      <c r="P8" s="26"/>
      <c r="Q8">
        <v>6</v>
      </c>
      <c r="R8" s="26">
        <v>17</v>
      </c>
      <c r="S8" s="26">
        <v>34</v>
      </c>
      <c r="V8" s="5">
        <v>6</v>
      </c>
      <c r="W8" s="26">
        <v>19</v>
      </c>
      <c r="X8" s="26">
        <v>31</v>
      </c>
    </row>
    <row r="9" spans="1:24">
      <c r="A9" s="5">
        <v>7</v>
      </c>
      <c r="C9">
        <v>42</v>
      </c>
      <c r="E9" s="22">
        <v>7</v>
      </c>
      <c r="F9" s="5">
        <v>23</v>
      </c>
      <c r="G9" s="5">
        <v>28</v>
      </c>
      <c r="I9" s="22">
        <v>7</v>
      </c>
      <c r="J9" s="25">
        <v>18</v>
      </c>
      <c r="K9" s="25">
        <v>12</v>
      </c>
      <c r="M9" s="26">
        <v>7</v>
      </c>
      <c r="N9" s="26">
        <v>31</v>
      </c>
      <c r="O9" s="26">
        <v>32</v>
      </c>
      <c r="P9" s="26"/>
      <c r="Q9" s="26">
        <v>7</v>
      </c>
      <c r="R9" s="26">
        <v>17</v>
      </c>
      <c r="S9" s="26">
        <v>44</v>
      </c>
      <c r="V9" s="27">
        <v>7</v>
      </c>
      <c r="W9" s="26">
        <v>18</v>
      </c>
      <c r="X9" s="26">
        <v>36</v>
      </c>
    </row>
    <row r="10" spans="1:24">
      <c r="A10" s="5">
        <v>8</v>
      </c>
      <c r="C10">
        <v>18</v>
      </c>
      <c r="E10" s="22">
        <v>8</v>
      </c>
      <c r="F10" s="24">
        <v>20</v>
      </c>
      <c r="G10" s="24">
        <v>24</v>
      </c>
      <c r="I10" s="22">
        <v>8</v>
      </c>
      <c r="J10" s="25">
        <v>15</v>
      </c>
      <c r="K10" s="25">
        <v>12</v>
      </c>
      <c r="M10" s="26">
        <v>8</v>
      </c>
      <c r="N10" s="26">
        <v>23</v>
      </c>
      <c r="O10" s="26">
        <v>27</v>
      </c>
      <c r="P10" s="26"/>
      <c r="Q10">
        <v>8</v>
      </c>
      <c r="R10" s="26">
        <v>13</v>
      </c>
      <c r="S10" s="26">
        <v>33</v>
      </c>
      <c r="V10" s="5">
        <v>8</v>
      </c>
      <c r="W10" s="26">
        <v>17</v>
      </c>
      <c r="X10" s="26">
        <v>22</v>
      </c>
    </row>
    <row r="11" spans="1:24">
      <c r="A11" s="5">
        <v>9</v>
      </c>
      <c r="C11">
        <v>9</v>
      </c>
      <c r="E11" s="22">
        <v>9</v>
      </c>
      <c r="F11" s="5">
        <v>16</v>
      </c>
      <c r="G11" s="5">
        <v>20</v>
      </c>
      <c r="I11" s="22">
        <v>9</v>
      </c>
      <c r="J11" s="25">
        <v>15</v>
      </c>
      <c r="K11" s="25">
        <v>8</v>
      </c>
      <c r="M11">
        <v>9</v>
      </c>
      <c r="N11" s="26">
        <v>21</v>
      </c>
      <c r="O11" s="26">
        <v>21</v>
      </c>
      <c r="P11" s="26"/>
      <c r="Q11" s="26">
        <v>9</v>
      </c>
      <c r="R11" s="26">
        <v>8</v>
      </c>
      <c r="S11" s="26">
        <v>24</v>
      </c>
      <c r="V11" s="27">
        <v>9</v>
      </c>
      <c r="W11" s="26">
        <v>23</v>
      </c>
      <c r="X11" s="26">
        <v>18</v>
      </c>
    </row>
    <row r="12" spans="1:24">
      <c r="A12" s="5">
        <v>10</v>
      </c>
      <c r="C12">
        <v>29</v>
      </c>
      <c r="E12" s="22">
        <v>10</v>
      </c>
      <c r="F12" s="5">
        <v>25</v>
      </c>
      <c r="G12" s="5">
        <v>23</v>
      </c>
      <c r="I12" s="22">
        <v>10</v>
      </c>
      <c r="J12" s="25">
        <v>25</v>
      </c>
      <c r="K12" s="25">
        <v>27</v>
      </c>
      <c r="M12" s="26">
        <v>10</v>
      </c>
      <c r="N12" s="26">
        <v>31</v>
      </c>
      <c r="O12" s="26">
        <v>27</v>
      </c>
      <c r="P12" s="26"/>
      <c r="Q12">
        <v>10</v>
      </c>
      <c r="R12" s="26">
        <v>16</v>
      </c>
      <c r="S12" s="26">
        <v>48</v>
      </c>
      <c r="V12" s="5">
        <v>10</v>
      </c>
      <c r="W12" s="26">
        <v>20</v>
      </c>
      <c r="X12" s="26">
        <v>28</v>
      </c>
    </row>
    <row r="13" spans="1:24">
      <c r="A13" s="5">
        <v>11</v>
      </c>
      <c r="C13">
        <v>29</v>
      </c>
      <c r="E13" s="22">
        <v>11</v>
      </c>
      <c r="F13" s="5">
        <v>28</v>
      </c>
      <c r="G13" s="5">
        <v>20</v>
      </c>
      <c r="I13" s="22">
        <v>11</v>
      </c>
      <c r="J13" s="25">
        <v>25</v>
      </c>
      <c r="K13" s="25">
        <v>27</v>
      </c>
      <c r="M13" s="26">
        <v>11</v>
      </c>
      <c r="N13" s="26">
        <v>31</v>
      </c>
      <c r="O13" s="26">
        <v>22</v>
      </c>
      <c r="P13" s="26"/>
      <c r="Q13" s="26">
        <v>11</v>
      </c>
      <c r="R13" s="26">
        <v>13</v>
      </c>
      <c r="S13" s="26">
        <v>41</v>
      </c>
      <c r="V13" s="27">
        <v>11</v>
      </c>
      <c r="W13" s="26">
        <v>23</v>
      </c>
      <c r="X13" s="26">
        <v>24</v>
      </c>
    </row>
    <row r="14" spans="1:24">
      <c r="A14" s="5">
        <v>12</v>
      </c>
      <c r="C14">
        <v>44</v>
      </c>
      <c r="E14" s="22">
        <v>12</v>
      </c>
      <c r="F14" s="5">
        <v>26</v>
      </c>
      <c r="G14" s="5">
        <v>36</v>
      </c>
      <c r="I14" s="22">
        <v>12</v>
      </c>
      <c r="J14" s="25">
        <v>32</v>
      </c>
      <c r="K14" s="25">
        <v>35</v>
      </c>
      <c r="M14">
        <v>12</v>
      </c>
      <c r="N14" s="26">
        <v>29</v>
      </c>
      <c r="O14" s="26">
        <v>35</v>
      </c>
      <c r="P14" s="26"/>
      <c r="Q14" s="26">
        <v>12</v>
      </c>
      <c r="R14" s="26">
        <v>15</v>
      </c>
      <c r="S14" s="26">
        <v>49</v>
      </c>
      <c r="V14" s="27">
        <v>12</v>
      </c>
      <c r="W14" s="26">
        <v>23</v>
      </c>
      <c r="X14" s="26">
        <v>27</v>
      </c>
    </row>
    <row r="15" spans="1:24">
      <c r="A15" s="5">
        <v>13</v>
      </c>
      <c r="C15">
        <v>33</v>
      </c>
      <c r="E15" s="22">
        <v>13</v>
      </c>
      <c r="F15" s="5">
        <v>22</v>
      </c>
      <c r="G15" s="5">
        <v>30</v>
      </c>
      <c r="I15" s="22">
        <v>13</v>
      </c>
      <c r="J15" s="25">
        <v>31</v>
      </c>
      <c r="K15" s="25">
        <v>33</v>
      </c>
      <c r="M15" s="26">
        <v>13</v>
      </c>
      <c r="N15" s="26">
        <v>31</v>
      </c>
      <c r="O15" s="26">
        <v>36</v>
      </c>
      <c r="P15" s="26"/>
      <c r="Q15">
        <v>13</v>
      </c>
      <c r="R15" s="26">
        <v>11</v>
      </c>
      <c r="S15" s="26">
        <v>43</v>
      </c>
      <c r="V15" s="5">
        <v>13</v>
      </c>
      <c r="W15" s="26">
        <v>22</v>
      </c>
      <c r="X15" s="26">
        <v>27</v>
      </c>
    </row>
    <row r="16" spans="1:24">
      <c r="A16" s="5">
        <v>14</v>
      </c>
      <c r="C16">
        <v>37</v>
      </c>
      <c r="E16" s="22">
        <v>14</v>
      </c>
      <c r="F16" s="5">
        <v>26</v>
      </c>
      <c r="G16" s="5">
        <v>29</v>
      </c>
      <c r="I16" s="22">
        <v>14</v>
      </c>
      <c r="J16" s="25">
        <v>34</v>
      </c>
      <c r="K16" s="25">
        <v>37</v>
      </c>
      <c r="M16" s="26">
        <v>14</v>
      </c>
      <c r="N16" s="26">
        <v>34</v>
      </c>
      <c r="O16" s="26">
        <v>39</v>
      </c>
      <c r="P16" s="26"/>
      <c r="Q16" s="26">
        <v>14</v>
      </c>
      <c r="R16" s="26">
        <v>15</v>
      </c>
      <c r="S16" s="26">
        <v>48</v>
      </c>
      <c r="V16" s="27">
        <v>14</v>
      </c>
      <c r="W16" s="26">
        <v>22</v>
      </c>
      <c r="X16" s="26">
        <v>30</v>
      </c>
    </row>
    <row r="17" spans="1:24">
      <c r="A17" s="5">
        <v>15</v>
      </c>
      <c r="C17">
        <v>42</v>
      </c>
      <c r="E17" s="22">
        <v>15</v>
      </c>
      <c r="F17" s="5">
        <v>26</v>
      </c>
      <c r="G17" s="5">
        <v>32</v>
      </c>
      <c r="I17" s="22">
        <v>15</v>
      </c>
      <c r="J17" s="25">
        <v>35</v>
      </c>
      <c r="K17" s="25">
        <v>38</v>
      </c>
      <c r="M17">
        <v>15</v>
      </c>
      <c r="N17" s="26">
        <v>35</v>
      </c>
      <c r="O17" s="26">
        <v>43</v>
      </c>
      <c r="P17" s="26"/>
      <c r="Q17">
        <v>15</v>
      </c>
      <c r="R17" s="26">
        <v>14</v>
      </c>
      <c r="S17" s="26">
        <v>50</v>
      </c>
      <c r="V17" s="5">
        <v>15</v>
      </c>
      <c r="W17" s="26">
        <v>24</v>
      </c>
      <c r="X17" s="26">
        <v>29</v>
      </c>
    </row>
    <row r="18" spans="1:24">
      <c r="A18" s="5">
        <v>16</v>
      </c>
      <c r="C18">
        <v>20</v>
      </c>
      <c r="E18" s="22">
        <v>16</v>
      </c>
      <c r="F18" s="5">
        <v>28</v>
      </c>
      <c r="G18" s="5">
        <v>21</v>
      </c>
      <c r="I18" s="22">
        <v>16</v>
      </c>
      <c r="J18" s="25">
        <v>34</v>
      </c>
      <c r="K18" s="25">
        <v>10</v>
      </c>
      <c r="M18" s="26">
        <v>16</v>
      </c>
      <c r="N18" s="26">
        <v>33</v>
      </c>
      <c r="O18" s="26">
        <v>27</v>
      </c>
      <c r="P18" s="26"/>
      <c r="Q18" s="26">
        <v>16</v>
      </c>
      <c r="R18" s="26">
        <v>16</v>
      </c>
      <c r="S18" s="26">
        <v>17</v>
      </c>
      <c r="V18" s="27">
        <v>16</v>
      </c>
      <c r="W18" s="26">
        <v>27</v>
      </c>
      <c r="X18" s="26">
        <v>17</v>
      </c>
    </row>
    <row r="19" spans="1:24">
      <c r="A19" s="5">
        <v>17</v>
      </c>
      <c r="C19">
        <v>17</v>
      </c>
      <c r="E19" s="22">
        <v>17</v>
      </c>
      <c r="F19" s="5">
        <v>26</v>
      </c>
      <c r="G19" s="5">
        <v>22</v>
      </c>
      <c r="I19" s="22">
        <v>17</v>
      </c>
      <c r="J19" s="25">
        <v>26</v>
      </c>
      <c r="K19" s="25">
        <v>10</v>
      </c>
      <c r="M19" s="26">
        <v>17</v>
      </c>
      <c r="N19" s="26">
        <v>30</v>
      </c>
      <c r="O19" s="26">
        <v>30</v>
      </c>
      <c r="P19" s="26"/>
      <c r="Q19">
        <v>17</v>
      </c>
      <c r="R19" s="26">
        <v>18</v>
      </c>
      <c r="S19" s="26">
        <v>29</v>
      </c>
      <c r="V19" s="5">
        <v>17</v>
      </c>
      <c r="W19" s="26">
        <v>25</v>
      </c>
      <c r="X19" s="26">
        <v>17</v>
      </c>
    </row>
    <row r="20" spans="1:24">
      <c r="A20" s="5">
        <v>18</v>
      </c>
      <c r="C20">
        <v>15</v>
      </c>
      <c r="E20" s="22">
        <v>18</v>
      </c>
      <c r="F20" s="5">
        <v>19</v>
      </c>
      <c r="G20" s="5">
        <v>25</v>
      </c>
      <c r="I20" s="22">
        <v>18</v>
      </c>
      <c r="J20" s="25">
        <v>19</v>
      </c>
      <c r="K20" s="25">
        <v>10</v>
      </c>
      <c r="M20">
        <v>18</v>
      </c>
      <c r="N20" s="26">
        <v>27</v>
      </c>
      <c r="O20" s="26">
        <v>22</v>
      </c>
      <c r="P20" s="26"/>
      <c r="Q20" s="26">
        <v>18</v>
      </c>
      <c r="R20" s="26">
        <v>14</v>
      </c>
      <c r="S20" s="26">
        <v>25</v>
      </c>
      <c r="V20" s="27">
        <v>18</v>
      </c>
      <c r="W20" s="26">
        <v>20</v>
      </c>
      <c r="X20" s="26">
        <v>24</v>
      </c>
    </row>
    <row r="21" spans="1:24">
      <c r="A21" s="5">
        <v>19</v>
      </c>
      <c r="C21">
        <v>15</v>
      </c>
      <c r="E21" s="22">
        <v>19</v>
      </c>
      <c r="F21" s="5">
        <v>17</v>
      </c>
      <c r="G21" s="5">
        <v>31</v>
      </c>
      <c r="I21" s="22">
        <v>19</v>
      </c>
      <c r="J21" s="25">
        <v>16</v>
      </c>
      <c r="K21" s="25">
        <v>10</v>
      </c>
      <c r="M21" s="26">
        <v>19</v>
      </c>
      <c r="Q21">
        <v>19</v>
      </c>
      <c r="R21" s="26">
        <v>12</v>
      </c>
      <c r="S21" s="26">
        <v>28</v>
      </c>
      <c r="V21" s="5">
        <v>19</v>
      </c>
      <c r="W21" s="26"/>
      <c r="X21" s="26"/>
    </row>
    <row r="22" spans="1:24">
      <c r="A22" s="5">
        <v>20</v>
      </c>
      <c r="C22">
        <v>29</v>
      </c>
      <c r="E22" s="22">
        <v>20</v>
      </c>
      <c r="F22" s="5">
        <v>22</v>
      </c>
      <c r="G22" s="5">
        <v>28</v>
      </c>
      <c r="I22" s="22">
        <v>20</v>
      </c>
      <c r="J22" s="25">
        <v>31</v>
      </c>
      <c r="K22" s="25">
        <v>32</v>
      </c>
      <c r="M22" s="26">
        <v>20</v>
      </c>
      <c r="N22" s="26">
        <v>36</v>
      </c>
      <c r="O22" s="26">
        <v>34</v>
      </c>
      <c r="P22" s="26"/>
      <c r="Q22" s="26">
        <v>20</v>
      </c>
      <c r="R22" s="26">
        <v>17</v>
      </c>
      <c r="S22" s="26">
        <v>38</v>
      </c>
      <c r="V22" s="27">
        <v>20</v>
      </c>
      <c r="W22" s="26">
        <v>25</v>
      </c>
      <c r="X22" s="26">
        <v>17</v>
      </c>
    </row>
    <row r="23" spans="1:24">
      <c r="A23" s="5">
        <v>21</v>
      </c>
      <c r="C23">
        <v>18</v>
      </c>
      <c r="E23" s="22">
        <v>21</v>
      </c>
      <c r="F23" s="5">
        <v>27</v>
      </c>
      <c r="G23" s="5">
        <v>26</v>
      </c>
      <c r="I23" s="22">
        <v>21</v>
      </c>
      <c r="J23" s="25">
        <v>36</v>
      </c>
      <c r="K23" s="25">
        <v>28</v>
      </c>
      <c r="M23">
        <v>21</v>
      </c>
      <c r="N23" s="26">
        <v>29</v>
      </c>
      <c r="O23" s="26">
        <v>28</v>
      </c>
      <c r="P23" s="26"/>
      <c r="Q23">
        <v>21</v>
      </c>
      <c r="R23" s="26">
        <v>12</v>
      </c>
      <c r="S23" s="26">
        <v>30</v>
      </c>
      <c r="V23" s="5">
        <v>21</v>
      </c>
      <c r="W23" s="26">
        <v>25</v>
      </c>
      <c r="X23" s="26">
        <v>25</v>
      </c>
    </row>
    <row r="24" spans="1:24">
      <c r="A24" s="5">
        <v>22</v>
      </c>
      <c r="C24">
        <v>33</v>
      </c>
      <c r="E24" s="22">
        <v>22</v>
      </c>
      <c r="F24" s="5">
        <v>27</v>
      </c>
      <c r="G24" s="5">
        <v>26</v>
      </c>
      <c r="I24" s="22">
        <v>22</v>
      </c>
      <c r="J24" s="25">
        <v>37</v>
      </c>
      <c r="K24" s="25">
        <v>39</v>
      </c>
      <c r="M24" s="26">
        <v>22</v>
      </c>
      <c r="N24" s="26">
        <v>34</v>
      </c>
      <c r="O24" s="26">
        <v>35</v>
      </c>
      <c r="P24" s="26"/>
      <c r="Q24" s="26">
        <v>22</v>
      </c>
      <c r="R24" s="26">
        <v>14</v>
      </c>
      <c r="S24" s="26">
        <v>41</v>
      </c>
      <c r="V24" s="27">
        <v>22</v>
      </c>
      <c r="W24" s="26">
        <v>24</v>
      </c>
      <c r="X24" s="26">
        <v>29</v>
      </c>
    </row>
    <row r="25" spans="1:24">
      <c r="A25" s="5">
        <v>23</v>
      </c>
      <c r="C25">
        <v>15</v>
      </c>
      <c r="E25" s="22">
        <v>23</v>
      </c>
      <c r="F25" s="5">
        <v>18</v>
      </c>
      <c r="G25" s="5">
        <v>16</v>
      </c>
      <c r="I25" s="22">
        <v>23</v>
      </c>
      <c r="J25" s="25">
        <v>32</v>
      </c>
      <c r="K25" s="25">
        <v>17</v>
      </c>
      <c r="M25" s="26">
        <v>23</v>
      </c>
      <c r="N25" s="26">
        <v>25</v>
      </c>
      <c r="O25" s="26">
        <v>24</v>
      </c>
      <c r="P25" s="26"/>
      <c r="Q25" s="26">
        <v>23</v>
      </c>
      <c r="R25" s="26">
        <v>16</v>
      </c>
      <c r="S25" s="26">
        <v>29</v>
      </c>
      <c r="V25" s="27">
        <v>23</v>
      </c>
      <c r="W25" s="26">
        <v>20</v>
      </c>
      <c r="X25" s="26">
        <v>16</v>
      </c>
    </row>
    <row r="26" spans="1:24">
      <c r="A26" s="5">
        <v>24</v>
      </c>
      <c r="C26">
        <v>33</v>
      </c>
      <c r="E26" s="22">
        <v>24</v>
      </c>
      <c r="F26" s="5">
        <v>19</v>
      </c>
      <c r="G26" s="5">
        <v>29</v>
      </c>
      <c r="I26" s="22">
        <v>24</v>
      </c>
      <c r="J26" s="25">
        <v>36</v>
      </c>
      <c r="K26" s="25">
        <v>37</v>
      </c>
      <c r="M26">
        <v>24</v>
      </c>
      <c r="N26" s="26">
        <v>37</v>
      </c>
      <c r="O26" s="26">
        <v>39</v>
      </c>
      <c r="P26" s="26"/>
      <c r="Q26">
        <v>24</v>
      </c>
      <c r="R26" s="26">
        <v>14</v>
      </c>
      <c r="S26" s="26">
        <v>40</v>
      </c>
      <c r="V26" s="5">
        <v>24</v>
      </c>
      <c r="W26" s="26">
        <v>20</v>
      </c>
      <c r="X26" s="26">
        <v>20</v>
      </c>
    </row>
    <row r="27" spans="1:24">
      <c r="A27" s="5">
        <v>25</v>
      </c>
      <c r="C27">
        <v>22</v>
      </c>
      <c r="E27" s="22">
        <v>25</v>
      </c>
      <c r="F27" s="5">
        <v>18</v>
      </c>
      <c r="G27" s="5">
        <v>26</v>
      </c>
      <c r="I27" s="22">
        <v>25</v>
      </c>
      <c r="J27" s="25">
        <v>19</v>
      </c>
      <c r="K27" s="25">
        <v>25</v>
      </c>
      <c r="M27" s="26">
        <v>25</v>
      </c>
      <c r="N27" s="26">
        <v>27</v>
      </c>
      <c r="O27" s="26">
        <v>24</v>
      </c>
      <c r="P27" s="26"/>
      <c r="Q27" s="26">
        <v>25</v>
      </c>
      <c r="R27" s="26">
        <v>17</v>
      </c>
      <c r="S27" s="26">
        <v>24</v>
      </c>
      <c r="V27" s="27">
        <v>25</v>
      </c>
      <c r="W27" s="26">
        <v>17</v>
      </c>
      <c r="X27" s="26">
        <v>15</v>
      </c>
    </row>
    <row r="28" spans="1:24">
      <c r="A28" s="5">
        <v>26</v>
      </c>
      <c r="C28">
        <v>41</v>
      </c>
      <c r="E28" s="22">
        <v>26</v>
      </c>
      <c r="F28" s="5">
        <v>28</v>
      </c>
      <c r="G28" s="5">
        <v>33</v>
      </c>
      <c r="I28" s="22">
        <v>26</v>
      </c>
      <c r="J28" s="25">
        <v>29</v>
      </c>
      <c r="K28" s="25">
        <v>31</v>
      </c>
      <c r="M28" s="26">
        <v>26</v>
      </c>
      <c r="N28" s="26">
        <v>36</v>
      </c>
      <c r="O28" s="26">
        <v>37</v>
      </c>
      <c r="P28" s="26"/>
      <c r="Q28">
        <v>26</v>
      </c>
      <c r="R28" s="26">
        <v>19</v>
      </c>
      <c r="S28" s="26">
        <v>41</v>
      </c>
      <c r="V28" s="5">
        <v>26</v>
      </c>
      <c r="W28" s="26">
        <v>25</v>
      </c>
      <c r="X28" s="26">
        <v>25</v>
      </c>
    </row>
    <row r="29" spans="1:24">
      <c r="A29" s="5">
        <v>27</v>
      </c>
      <c r="E29" s="22">
        <v>27</v>
      </c>
      <c r="F29" s="23"/>
      <c r="G29" s="23"/>
      <c r="I29" s="22">
        <v>27</v>
      </c>
      <c r="J29" s="25"/>
      <c r="K29" s="25"/>
      <c r="M29" s="26">
        <v>27</v>
      </c>
      <c r="N29" s="26"/>
      <c r="Q29" s="26">
        <v>27</v>
      </c>
      <c r="R29" s="26">
        <v>14</v>
      </c>
      <c r="S29" s="26">
        <v>27</v>
      </c>
      <c r="V29" s="27">
        <v>27</v>
      </c>
      <c r="W29" s="26"/>
      <c r="X29" s="26"/>
    </row>
    <row r="30" spans="1:24">
      <c r="A30" s="5">
        <v>28</v>
      </c>
      <c r="C30">
        <v>35</v>
      </c>
      <c r="E30" s="22">
        <v>28</v>
      </c>
      <c r="F30" s="5">
        <v>30</v>
      </c>
      <c r="G30" s="5">
        <v>30</v>
      </c>
      <c r="I30" s="22">
        <v>28</v>
      </c>
      <c r="J30" s="25">
        <v>33</v>
      </c>
      <c r="K30" s="25">
        <v>27</v>
      </c>
      <c r="M30" s="26">
        <v>28</v>
      </c>
      <c r="N30" s="26">
        <v>35</v>
      </c>
      <c r="O30" s="26">
        <v>32</v>
      </c>
      <c r="P30" s="26"/>
      <c r="Q30">
        <v>28</v>
      </c>
      <c r="R30" s="26">
        <v>11</v>
      </c>
      <c r="S30" s="26">
        <v>33</v>
      </c>
      <c r="V30" s="5">
        <v>28</v>
      </c>
      <c r="W30" s="26">
        <v>25</v>
      </c>
      <c r="X30" s="26">
        <v>24</v>
      </c>
    </row>
    <row r="31" spans="1:24">
      <c r="A31" s="5">
        <v>29</v>
      </c>
      <c r="C31">
        <v>39</v>
      </c>
      <c r="E31" s="22">
        <v>29</v>
      </c>
      <c r="F31" s="5">
        <v>27</v>
      </c>
      <c r="G31" s="5">
        <v>30</v>
      </c>
      <c r="I31" s="22">
        <v>29</v>
      </c>
      <c r="J31" s="25">
        <v>35</v>
      </c>
      <c r="K31" s="25">
        <v>39</v>
      </c>
      <c r="M31">
        <v>29</v>
      </c>
      <c r="N31" s="26">
        <v>36</v>
      </c>
      <c r="O31" s="26">
        <v>30</v>
      </c>
      <c r="P31" s="26"/>
      <c r="Q31" s="26">
        <v>29</v>
      </c>
      <c r="R31" s="26">
        <v>17</v>
      </c>
      <c r="S31" s="26">
        <v>34</v>
      </c>
      <c r="V31" s="27">
        <v>29</v>
      </c>
      <c r="W31" s="26">
        <v>24</v>
      </c>
      <c r="X31" s="26">
        <v>25</v>
      </c>
    </row>
    <row r="32" spans="1:24">
      <c r="A32" s="5">
        <v>30</v>
      </c>
      <c r="C32">
        <v>23</v>
      </c>
      <c r="E32" s="22">
        <v>30</v>
      </c>
      <c r="F32" s="5">
        <v>21</v>
      </c>
      <c r="G32" s="5">
        <v>30</v>
      </c>
      <c r="I32" s="22">
        <v>30</v>
      </c>
      <c r="J32" s="25">
        <v>26</v>
      </c>
      <c r="K32" s="25">
        <v>23</v>
      </c>
      <c r="M32" s="26">
        <v>30</v>
      </c>
      <c r="N32" s="26">
        <v>34</v>
      </c>
      <c r="O32" s="26">
        <v>34</v>
      </c>
      <c r="P32" s="26"/>
      <c r="Q32">
        <v>30</v>
      </c>
      <c r="R32" s="26">
        <v>14</v>
      </c>
      <c r="S32" s="26">
        <v>31</v>
      </c>
      <c r="V32" s="5">
        <v>30</v>
      </c>
      <c r="W32" s="26">
        <v>23</v>
      </c>
      <c r="X32" s="26">
        <v>25</v>
      </c>
    </row>
    <row r="33" spans="1:24">
      <c r="A33" s="5">
        <v>31</v>
      </c>
      <c r="C33">
        <v>5</v>
      </c>
      <c r="E33" s="22">
        <v>31</v>
      </c>
      <c r="F33" s="5">
        <v>14</v>
      </c>
      <c r="G33" s="5">
        <v>14</v>
      </c>
      <c r="I33" s="22">
        <v>31</v>
      </c>
      <c r="J33" s="25">
        <v>16</v>
      </c>
      <c r="K33" s="25">
        <v>12</v>
      </c>
      <c r="M33" s="26">
        <v>31</v>
      </c>
      <c r="N33" s="26">
        <v>15</v>
      </c>
      <c r="O33" s="26">
        <v>8</v>
      </c>
      <c r="P33" s="26"/>
      <c r="Q33" s="26">
        <v>31</v>
      </c>
      <c r="R33" s="26">
        <v>4</v>
      </c>
      <c r="S33" s="26">
        <v>17</v>
      </c>
      <c r="V33" s="27">
        <v>31</v>
      </c>
      <c r="W33" s="26">
        <v>13</v>
      </c>
      <c r="X33" s="26">
        <v>9</v>
      </c>
    </row>
    <row r="34" spans="1:24">
      <c r="A34" s="5">
        <v>32</v>
      </c>
      <c r="C34">
        <v>15</v>
      </c>
      <c r="E34" s="22">
        <v>32</v>
      </c>
      <c r="F34" s="5">
        <v>16</v>
      </c>
      <c r="G34" s="5">
        <v>21</v>
      </c>
      <c r="I34" s="22">
        <v>32</v>
      </c>
      <c r="J34" s="25">
        <v>18</v>
      </c>
      <c r="K34" s="25">
        <v>13</v>
      </c>
      <c r="M34">
        <v>32</v>
      </c>
      <c r="N34" s="26">
        <v>23</v>
      </c>
      <c r="O34" s="26">
        <v>22</v>
      </c>
      <c r="P34" s="26"/>
      <c r="Q34">
        <v>32</v>
      </c>
      <c r="R34" s="26">
        <v>17</v>
      </c>
      <c r="S34" s="26">
        <v>31</v>
      </c>
      <c r="V34" s="5">
        <v>32</v>
      </c>
      <c r="W34" s="26">
        <v>18</v>
      </c>
      <c r="X34" s="26">
        <v>18</v>
      </c>
    </row>
    <row r="35" spans="1:24">
      <c r="A35" s="5">
        <v>33</v>
      </c>
      <c r="C35">
        <v>25</v>
      </c>
      <c r="E35" s="22">
        <v>33</v>
      </c>
      <c r="F35" s="5">
        <v>15</v>
      </c>
      <c r="G35" s="5">
        <v>30</v>
      </c>
      <c r="I35" s="22">
        <v>33</v>
      </c>
      <c r="J35" s="25">
        <v>20</v>
      </c>
      <c r="K35" s="25">
        <v>15</v>
      </c>
      <c r="M35" s="26">
        <v>33</v>
      </c>
      <c r="N35" s="26">
        <v>25</v>
      </c>
      <c r="O35" s="26">
        <v>21</v>
      </c>
      <c r="P35" s="26"/>
      <c r="Q35" s="26">
        <v>33</v>
      </c>
      <c r="R35" s="26">
        <v>16</v>
      </c>
      <c r="S35" s="26">
        <v>39</v>
      </c>
      <c r="V35" s="27">
        <v>33</v>
      </c>
      <c r="W35" s="26">
        <v>26</v>
      </c>
      <c r="X35" s="26">
        <v>24</v>
      </c>
    </row>
    <row r="36" spans="1:24">
      <c r="A36" s="5">
        <v>34</v>
      </c>
      <c r="C36">
        <v>12</v>
      </c>
      <c r="E36" s="22">
        <v>34</v>
      </c>
      <c r="F36" s="23"/>
      <c r="G36" s="23"/>
      <c r="I36" s="22">
        <v>34</v>
      </c>
      <c r="J36" s="25">
        <v>20</v>
      </c>
      <c r="K36" s="25">
        <v>10</v>
      </c>
      <c r="M36" s="26">
        <v>34</v>
      </c>
      <c r="N36" s="26">
        <v>21</v>
      </c>
      <c r="O36" s="26">
        <v>25</v>
      </c>
      <c r="P36" s="26"/>
      <c r="Q36">
        <v>34</v>
      </c>
      <c r="R36" s="26">
        <v>10</v>
      </c>
      <c r="S36" s="26">
        <v>24</v>
      </c>
      <c r="V36" s="5">
        <v>34</v>
      </c>
      <c r="W36" s="26">
        <v>16</v>
      </c>
      <c r="X36" s="26">
        <v>18</v>
      </c>
    </row>
    <row r="37" spans="1:24">
      <c r="A37" s="5">
        <v>35</v>
      </c>
      <c r="C37">
        <v>38</v>
      </c>
      <c r="E37" s="22">
        <v>35</v>
      </c>
      <c r="F37" s="5">
        <v>24</v>
      </c>
      <c r="G37" s="5">
        <v>26</v>
      </c>
      <c r="I37" s="22">
        <v>35</v>
      </c>
      <c r="J37" s="25">
        <v>21</v>
      </c>
      <c r="K37" s="25">
        <v>17</v>
      </c>
      <c r="M37" s="26">
        <v>35</v>
      </c>
      <c r="N37" s="26">
        <v>30</v>
      </c>
      <c r="O37" s="26">
        <v>30</v>
      </c>
      <c r="P37" s="26"/>
      <c r="Q37" s="26">
        <v>35</v>
      </c>
      <c r="R37" s="26">
        <v>14</v>
      </c>
      <c r="S37" s="26">
        <v>28</v>
      </c>
      <c r="V37" s="27">
        <v>35</v>
      </c>
      <c r="W37" s="26">
        <v>15</v>
      </c>
      <c r="X37" s="26">
        <v>19</v>
      </c>
    </row>
    <row r="38" spans="1:24">
      <c r="A38" s="5">
        <v>36</v>
      </c>
      <c r="C38">
        <v>27</v>
      </c>
      <c r="E38" s="22">
        <v>36</v>
      </c>
      <c r="F38" s="5">
        <v>25</v>
      </c>
      <c r="G38" s="5">
        <v>33</v>
      </c>
      <c r="I38" s="22">
        <v>36</v>
      </c>
      <c r="J38" s="25">
        <v>27</v>
      </c>
      <c r="K38" s="25">
        <v>32</v>
      </c>
      <c r="M38">
        <v>36</v>
      </c>
      <c r="N38" s="26">
        <v>32</v>
      </c>
      <c r="O38" s="26">
        <v>26</v>
      </c>
      <c r="P38" s="26"/>
      <c r="Q38">
        <v>36</v>
      </c>
      <c r="R38" s="26">
        <v>16</v>
      </c>
      <c r="S38" s="26">
        <v>43</v>
      </c>
      <c r="V38" s="5">
        <v>36</v>
      </c>
      <c r="W38" s="26">
        <v>20</v>
      </c>
      <c r="X38" s="26">
        <v>27</v>
      </c>
    </row>
    <row r="39" spans="1:24">
      <c r="A39" s="5">
        <v>37</v>
      </c>
      <c r="C39">
        <v>55</v>
      </c>
      <c r="E39" s="22">
        <v>37</v>
      </c>
      <c r="F39" s="5">
        <v>26</v>
      </c>
      <c r="G39" s="5">
        <v>39</v>
      </c>
      <c r="I39" s="22">
        <v>37</v>
      </c>
      <c r="J39" s="25">
        <v>32</v>
      </c>
      <c r="K39" s="25">
        <v>41</v>
      </c>
      <c r="M39" s="26">
        <v>37</v>
      </c>
      <c r="N39" s="26">
        <v>34</v>
      </c>
      <c r="O39" s="26">
        <v>37</v>
      </c>
      <c r="P39" s="26"/>
      <c r="Q39" s="26">
        <v>37</v>
      </c>
      <c r="R39" s="26">
        <v>16</v>
      </c>
      <c r="S39" s="26">
        <v>53</v>
      </c>
      <c r="V39" s="27">
        <v>37</v>
      </c>
      <c r="W39" s="26">
        <v>23</v>
      </c>
      <c r="X39" s="26">
        <v>36</v>
      </c>
    </row>
    <row r="40" spans="1:24">
      <c r="A40" s="5">
        <v>38</v>
      </c>
      <c r="E40" s="22">
        <v>38</v>
      </c>
      <c r="F40" s="23"/>
      <c r="G40" s="23"/>
      <c r="I40" s="22">
        <v>38</v>
      </c>
      <c r="J40" s="25"/>
      <c r="K40" s="25"/>
      <c r="M40">
        <v>38</v>
      </c>
      <c r="Q40" s="26">
        <v>38</v>
      </c>
      <c r="V40" s="27">
        <v>38</v>
      </c>
    </row>
    <row r="41" spans="1:24">
      <c r="A41" s="5">
        <v>39</v>
      </c>
      <c r="C41">
        <v>30</v>
      </c>
      <c r="E41" s="22">
        <v>39</v>
      </c>
      <c r="F41" s="5">
        <v>27</v>
      </c>
      <c r="G41" s="5">
        <v>25</v>
      </c>
      <c r="I41" s="22">
        <v>39</v>
      </c>
      <c r="J41" s="25">
        <v>34</v>
      </c>
      <c r="K41" s="25">
        <v>10</v>
      </c>
      <c r="M41" s="26">
        <v>39</v>
      </c>
      <c r="N41" s="26">
        <v>35</v>
      </c>
      <c r="O41" s="26">
        <v>22</v>
      </c>
      <c r="P41" s="26"/>
      <c r="Q41">
        <v>39</v>
      </c>
      <c r="R41" s="26">
        <v>13</v>
      </c>
      <c r="S41" s="26">
        <v>28</v>
      </c>
      <c r="V41" s="5">
        <v>39</v>
      </c>
      <c r="W41" s="26">
        <v>24</v>
      </c>
      <c r="X41" s="26">
        <v>17</v>
      </c>
    </row>
    <row r="42" spans="1:24">
      <c r="A42" s="5">
        <v>40</v>
      </c>
      <c r="C42">
        <v>30</v>
      </c>
      <c r="E42" s="22">
        <v>40</v>
      </c>
      <c r="F42" s="5">
        <v>26</v>
      </c>
      <c r="G42" s="5">
        <v>29</v>
      </c>
      <c r="I42" s="22">
        <v>40</v>
      </c>
      <c r="J42" s="25">
        <v>34</v>
      </c>
      <c r="K42" s="25">
        <v>10</v>
      </c>
      <c r="M42" s="26">
        <v>40</v>
      </c>
      <c r="N42" s="26">
        <v>35</v>
      </c>
      <c r="O42" s="26">
        <v>24</v>
      </c>
      <c r="P42" s="26"/>
      <c r="Q42" s="26">
        <v>40</v>
      </c>
      <c r="R42" s="26">
        <v>13</v>
      </c>
      <c r="S42" s="26">
        <v>33</v>
      </c>
      <c r="V42" s="27">
        <v>40</v>
      </c>
      <c r="W42" s="26">
        <v>24</v>
      </c>
      <c r="X42" s="26">
        <v>17</v>
      </c>
    </row>
    <row r="43" spans="1:24">
      <c r="A43" s="5">
        <v>41</v>
      </c>
      <c r="C43">
        <v>23</v>
      </c>
      <c r="E43" s="22">
        <v>41</v>
      </c>
      <c r="F43" s="5">
        <v>26</v>
      </c>
      <c r="G43" s="5">
        <v>26</v>
      </c>
      <c r="I43" s="22">
        <v>41</v>
      </c>
      <c r="J43" s="25">
        <v>33</v>
      </c>
      <c r="K43" s="25">
        <v>10</v>
      </c>
      <c r="M43">
        <v>41</v>
      </c>
      <c r="N43" s="26">
        <v>33</v>
      </c>
      <c r="O43" s="26">
        <v>30</v>
      </c>
      <c r="P43" s="26"/>
      <c r="Q43">
        <v>41</v>
      </c>
      <c r="R43" s="26">
        <v>11</v>
      </c>
      <c r="S43" s="26">
        <v>20</v>
      </c>
      <c r="V43" s="5">
        <v>41</v>
      </c>
      <c r="W43" s="26">
        <v>25</v>
      </c>
      <c r="X43" s="26">
        <v>26</v>
      </c>
    </row>
    <row r="44" spans="1:24">
      <c r="A44" s="5">
        <v>42</v>
      </c>
      <c r="C44">
        <v>26</v>
      </c>
      <c r="E44" s="22">
        <v>42</v>
      </c>
      <c r="F44" s="5">
        <v>25</v>
      </c>
      <c r="G44" s="5">
        <v>37</v>
      </c>
      <c r="I44" s="22">
        <v>42</v>
      </c>
      <c r="J44" s="25">
        <v>24</v>
      </c>
      <c r="K44" s="25">
        <v>10</v>
      </c>
      <c r="M44" s="26">
        <v>42</v>
      </c>
      <c r="N44" s="26">
        <v>31</v>
      </c>
      <c r="O44" s="26">
        <v>29</v>
      </c>
      <c r="P44" s="26"/>
      <c r="Q44" s="26">
        <v>42</v>
      </c>
      <c r="R44" s="26">
        <v>15</v>
      </c>
      <c r="S44" s="26">
        <v>39</v>
      </c>
      <c r="V44" s="27">
        <v>42</v>
      </c>
      <c r="W44" s="26">
        <v>27</v>
      </c>
      <c r="X44" s="26">
        <v>28</v>
      </c>
    </row>
    <row r="45" spans="1:24">
      <c r="A45" s="5">
        <v>43</v>
      </c>
      <c r="C45">
        <v>17</v>
      </c>
      <c r="E45" s="22">
        <v>43</v>
      </c>
      <c r="F45" s="5">
        <v>22</v>
      </c>
      <c r="G45" s="5">
        <v>28</v>
      </c>
      <c r="I45" s="22">
        <v>43</v>
      </c>
      <c r="J45" s="25">
        <v>20</v>
      </c>
      <c r="K45" s="25">
        <v>10</v>
      </c>
      <c r="M45" s="26">
        <v>43</v>
      </c>
      <c r="N45" s="26">
        <v>26</v>
      </c>
      <c r="O45" s="26">
        <v>35</v>
      </c>
      <c r="P45" s="26"/>
      <c r="Q45">
        <v>43</v>
      </c>
      <c r="R45" s="26">
        <v>13</v>
      </c>
      <c r="S45" s="26">
        <v>44</v>
      </c>
      <c r="V45" s="5">
        <v>43</v>
      </c>
      <c r="W45" s="26">
        <v>22</v>
      </c>
      <c r="X45" s="26">
        <v>22</v>
      </c>
    </row>
    <row r="46" spans="1:24">
      <c r="A46" s="5">
        <v>44</v>
      </c>
      <c r="C46">
        <v>16</v>
      </c>
      <c r="E46" s="22">
        <v>44</v>
      </c>
      <c r="F46" s="5">
        <v>19</v>
      </c>
      <c r="G46" s="5">
        <v>32</v>
      </c>
      <c r="I46" s="22">
        <v>44</v>
      </c>
      <c r="J46" s="25">
        <v>16</v>
      </c>
      <c r="K46" s="25">
        <v>12</v>
      </c>
      <c r="M46" s="26">
        <v>44</v>
      </c>
      <c r="N46" s="26">
        <v>25</v>
      </c>
      <c r="O46" s="26">
        <v>27</v>
      </c>
      <c r="P46" s="26"/>
      <c r="Q46" s="26">
        <v>44</v>
      </c>
      <c r="R46" s="26">
        <v>11</v>
      </c>
      <c r="S46" s="26">
        <v>45</v>
      </c>
      <c r="V46" s="27">
        <v>44</v>
      </c>
      <c r="W46" s="26">
        <v>16</v>
      </c>
      <c r="X46" s="26">
        <v>31</v>
      </c>
    </row>
    <row r="47" spans="1:24">
      <c r="A47" s="5">
        <v>45</v>
      </c>
      <c r="E47" s="22">
        <v>45</v>
      </c>
      <c r="F47" s="23"/>
      <c r="G47" s="23"/>
      <c r="I47" s="22">
        <v>45</v>
      </c>
      <c r="J47" s="25"/>
      <c r="K47" s="25"/>
      <c r="M47">
        <v>45</v>
      </c>
      <c r="Q47">
        <v>45</v>
      </c>
      <c r="V47" s="5">
        <v>45</v>
      </c>
    </row>
    <row r="48" spans="1:24">
      <c r="A48" s="5">
        <v>46</v>
      </c>
      <c r="C48">
        <v>33</v>
      </c>
      <c r="E48" s="22">
        <v>46</v>
      </c>
      <c r="F48" s="5">
        <v>25</v>
      </c>
      <c r="G48" s="5">
        <v>29</v>
      </c>
      <c r="I48" s="22">
        <v>46</v>
      </c>
      <c r="J48" s="25">
        <v>29</v>
      </c>
      <c r="K48" s="25">
        <v>29</v>
      </c>
      <c r="M48" s="26">
        <v>46</v>
      </c>
      <c r="N48" s="26">
        <v>34</v>
      </c>
      <c r="O48" s="26">
        <v>6</v>
      </c>
      <c r="P48" s="26"/>
      <c r="Q48" s="26">
        <v>46</v>
      </c>
      <c r="R48" s="26">
        <v>12</v>
      </c>
      <c r="S48" s="26">
        <v>28</v>
      </c>
      <c r="V48" s="27">
        <v>46</v>
      </c>
      <c r="W48" s="26">
        <v>26</v>
      </c>
      <c r="X48" s="26">
        <v>14</v>
      </c>
    </row>
    <row r="49" spans="1:24">
      <c r="A49" s="5">
        <v>47</v>
      </c>
      <c r="C49">
        <v>47</v>
      </c>
      <c r="E49" s="22">
        <v>47</v>
      </c>
      <c r="F49" s="5">
        <v>26</v>
      </c>
      <c r="G49" s="5">
        <v>30</v>
      </c>
      <c r="I49" s="22">
        <v>47</v>
      </c>
      <c r="J49" s="25">
        <v>31</v>
      </c>
      <c r="K49" s="25">
        <v>33</v>
      </c>
      <c r="M49" s="26">
        <v>47</v>
      </c>
      <c r="N49" s="26">
        <v>32</v>
      </c>
      <c r="O49" s="26">
        <v>30</v>
      </c>
      <c r="P49" s="26"/>
      <c r="Q49">
        <v>47</v>
      </c>
      <c r="R49" s="26">
        <v>17</v>
      </c>
      <c r="S49" s="26">
        <v>44</v>
      </c>
      <c r="V49" s="5">
        <v>47</v>
      </c>
      <c r="W49" s="26">
        <v>22</v>
      </c>
      <c r="X49" s="26">
        <v>25</v>
      </c>
    </row>
    <row r="50" spans="1:24">
      <c r="A50" s="5">
        <v>48</v>
      </c>
      <c r="C50">
        <v>40</v>
      </c>
      <c r="E50" s="22">
        <v>48</v>
      </c>
      <c r="F50" s="5">
        <v>27</v>
      </c>
      <c r="G50" s="5">
        <v>38</v>
      </c>
      <c r="I50" s="22">
        <v>48</v>
      </c>
      <c r="J50" s="25">
        <v>35</v>
      </c>
      <c r="K50" s="25">
        <v>41</v>
      </c>
      <c r="M50">
        <v>48</v>
      </c>
      <c r="N50" s="26">
        <v>34</v>
      </c>
      <c r="O50" s="26">
        <v>36</v>
      </c>
      <c r="P50" s="26"/>
      <c r="Q50" s="26">
        <v>48</v>
      </c>
      <c r="R50" s="26">
        <v>18</v>
      </c>
      <c r="S50" s="26">
        <v>52</v>
      </c>
      <c r="V50" s="27">
        <v>48</v>
      </c>
      <c r="W50" s="26">
        <v>22</v>
      </c>
      <c r="X50" s="26">
        <v>31</v>
      </c>
    </row>
    <row r="51" spans="1:24">
      <c r="A51" s="5">
        <v>49</v>
      </c>
      <c r="C51">
        <v>34</v>
      </c>
      <c r="E51" s="22">
        <v>49</v>
      </c>
      <c r="F51" s="5">
        <v>21</v>
      </c>
      <c r="G51" s="5">
        <v>42</v>
      </c>
      <c r="I51" s="22">
        <v>49</v>
      </c>
      <c r="J51" s="25">
        <v>33</v>
      </c>
      <c r="K51" s="25">
        <v>41</v>
      </c>
      <c r="M51" s="26">
        <v>49</v>
      </c>
      <c r="N51" s="26">
        <v>29</v>
      </c>
      <c r="O51" s="26">
        <v>38</v>
      </c>
      <c r="P51" s="26"/>
      <c r="Q51">
        <v>49</v>
      </c>
      <c r="R51" s="26">
        <v>17</v>
      </c>
      <c r="S51" s="26">
        <v>49</v>
      </c>
      <c r="V51" s="5">
        <v>49</v>
      </c>
      <c r="W51" s="26">
        <v>19</v>
      </c>
      <c r="X51" s="26">
        <v>31</v>
      </c>
    </row>
    <row r="52" spans="1:24">
      <c r="A52" s="5">
        <v>50</v>
      </c>
      <c r="C52">
        <v>28</v>
      </c>
      <c r="E52" s="22">
        <v>50</v>
      </c>
      <c r="F52" s="5">
        <v>22</v>
      </c>
      <c r="G52" s="5">
        <v>32</v>
      </c>
      <c r="I52" s="22">
        <v>50</v>
      </c>
      <c r="J52" s="25">
        <v>19</v>
      </c>
      <c r="K52" s="25">
        <v>22</v>
      </c>
      <c r="M52">
        <v>50</v>
      </c>
      <c r="N52" s="26">
        <v>27</v>
      </c>
      <c r="O52" s="26">
        <v>30</v>
      </c>
      <c r="P52" s="26"/>
      <c r="Q52" s="26">
        <v>50</v>
      </c>
      <c r="R52" s="26">
        <v>15</v>
      </c>
      <c r="S52" s="26">
        <v>33</v>
      </c>
      <c r="V52" s="27">
        <v>50</v>
      </c>
      <c r="W52" s="26">
        <v>25</v>
      </c>
      <c r="X52" s="26">
        <v>23</v>
      </c>
    </row>
    <row r="53" spans="1:24">
      <c r="A53" s="5">
        <v>51</v>
      </c>
      <c r="C53">
        <v>23</v>
      </c>
      <c r="E53" s="25">
        <v>51</v>
      </c>
      <c r="F53" s="5">
        <v>25</v>
      </c>
      <c r="G53" s="5">
        <v>24</v>
      </c>
      <c r="I53" s="25">
        <v>51</v>
      </c>
      <c r="J53" s="25">
        <v>12</v>
      </c>
      <c r="K53" s="25">
        <v>19</v>
      </c>
      <c r="M53" s="26">
        <v>51</v>
      </c>
      <c r="N53" s="26">
        <v>29</v>
      </c>
      <c r="O53" s="26">
        <v>26</v>
      </c>
      <c r="P53" s="26"/>
      <c r="Q53">
        <v>51</v>
      </c>
      <c r="R53" s="26">
        <v>16</v>
      </c>
      <c r="S53" s="26">
        <v>29</v>
      </c>
      <c r="V53" s="5">
        <v>51</v>
      </c>
      <c r="W53" s="26">
        <v>18</v>
      </c>
      <c r="X53" s="26">
        <v>21</v>
      </c>
    </row>
    <row r="54" spans="1:24">
      <c r="A54" s="5">
        <v>52</v>
      </c>
      <c r="C54">
        <v>33</v>
      </c>
      <c r="E54" s="25">
        <v>52</v>
      </c>
      <c r="F54" s="5">
        <v>26</v>
      </c>
      <c r="G54" s="5">
        <v>24</v>
      </c>
      <c r="I54" s="25">
        <v>52</v>
      </c>
      <c r="J54" s="25">
        <v>16</v>
      </c>
      <c r="K54" s="25">
        <v>1</v>
      </c>
      <c r="M54" s="26">
        <v>52</v>
      </c>
      <c r="N54" s="26">
        <v>23</v>
      </c>
      <c r="O54" s="26">
        <v>13</v>
      </c>
      <c r="P54" s="26"/>
      <c r="Q54" s="26">
        <v>52</v>
      </c>
      <c r="R54" s="26">
        <v>13</v>
      </c>
      <c r="S54" s="26">
        <v>38</v>
      </c>
      <c r="V54" s="27">
        <v>52</v>
      </c>
      <c r="W54" s="26">
        <v>24</v>
      </c>
      <c r="X54" s="26">
        <v>17</v>
      </c>
    </row>
    <row r="55" spans="1:24">
      <c r="A55" s="5">
        <v>53</v>
      </c>
      <c r="E55" s="25">
        <v>53</v>
      </c>
      <c r="F55" s="23"/>
      <c r="G55" s="23"/>
      <c r="I55" s="25">
        <v>53</v>
      </c>
      <c r="J55" s="25"/>
      <c r="K55" s="25"/>
      <c r="M55">
        <v>53</v>
      </c>
      <c r="Q55">
        <v>53</v>
      </c>
      <c r="V55" s="5">
        <v>53</v>
      </c>
    </row>
    <row r="56" spans="1:24">
      <c r="A56" s="5">
        <v>54</v>
      </c>
      <c r="C56">
        <v>60</v>
      </c>
      <c r="E56" s="25">
        <v>54</v>
      </c>
      <c r="F56" s="5">
        <v>30</v>
      </c>
      <c r="G56" s="5">
        <v>36</v>
      </c>
      <c r="I56" s="25">
        <v>54</v>
      </c>
      <c r="J56" s="25">
        <v>35</v>
      </c>
      <c r="K56" s="25">
        <v>36</v>
      </c>
      <c r="M56" s="26">
        <v>54</v>
      </c>
      <c r="N56" s="26">
        <v>38</v>
      </c>
      <c r="O56" s="26">
        <v>42</v>
      </c>
      <c r="P56" s="26"/>
      <c r="Q56" s="26">
        <v>54</v>
      </c>
      <c r="R56" s="26">
        <v>14</v>
      </c>
      <c r="S56" s="26">
        <v>51</v>
      </c>
      <c r="V56" s="27">
        <v>54</v>
      </c>
      <c r="W56" s="26">
        <v>23</v>
      </c>
      <c r="X56" s="26">
        <v>25</v>
      </c>
    </row>
    <row r="57" spans="1:24">
      <c r="A57" s="5">
        <v>55</v>
      </c>
      <c r="C57">
        <v>56</v>
      </c>
      <c r="E57" s="25">
        <v>55</v>
      </c>
      <c r="F57" s="5">
        <v>25</v>
      </c>
      <c r="G57" s="5">
        <v>35</v>
      </c>
      <c r="I57" s="25">
        <v>55</v>
      </c>
      <c r="J57" s="25">
        <v>30</v>
      </c>
      <c r="K57" s="25">
        <v>35</v>
      </c>
      <c r="M57" s="26">
        <v>55</v>
      </c>
      <c r="N57" s="26">
        <v>33</v>
      </c>
      <c r="O57" s="26">
        <v>38</v>
      </c>
      <c r="P57" s="26"/>
      <c r="Q57">
        <v>55</v>
      </c>
      <c r="R57" s="26">
        <v>14</v>
      </c>
      <c r="S57" s="26">
        <v>47</v>
      </c>
      <c r="V57" s="5">
        <v>55</v>
      </c>
      <c r="W57" s="26">
        <v>25</v>
      </c>
      <c r="X57" s="26">
        <v>25</v>
      </c>
    </row>
    <row r="58" spans="1:24">
      <c r="A58" s="5">
        <v>56</v>
      </c>
      <c r="C58">
        <v>23</v>
      </c>
      <c r="E58" s="25">
        <v>56</v>
      </c>
      <c r="F58" s="5">
        <v>28</v>
      </c>
      <c r="G58" s="5">
        <v>39</v>
      </c>
      <c r="I58" s="25">
        <v>56</v>
      </c>
      <c r="J58" s="25">
        <v>27</v>
      </c>
      <c r="K58" s="25">
        <v>34</v>
      </c>
      <c r="M58" s="26">
        <v>56</v>
      </c>
      <c r="N58" s="26">
        <v>34</v>
      </c>
      <c r="O58" s="26">
        <v>35</v>
      </c>
      <c r="P58" s="26"/>
      <c r="Q58" s="26">
        <v>56</v>
      </c>
      <c r="R58" s="26">
        <v>17</v>
      </c>
      <c r="S58" s="26">
        <v>30</v>
      </c>
      <c r="V58" s="27">
        <v>56</v>
      </c>
      <c r="W58" s="26">
        <v>22</v>
      </c>
      <c r="X58" s="26">
        <v>30</v>
      </c>
    </row>
    <row r="59" spans="1:24">
      <c r="A59" s="5">
        <v>57</v>
      </c>
      <c r="E59" s="25">
        <v>57</v>
      </c>
      <c r="F59" s="23"/>
      <c r="G59" s="23"/>
      <c r="I59" s="25">
        <v>57</v>
      </c>
      <c r="J59" s="25"/>
      <c r="K59" s="25"/>
      <c r="M59">
        <v>57</v>
      </c>
      <c r="Q59">
        <v>57</v>
      </c>
      <c r="V59" s="5">
        <v>57</v>
      </c>
    </row>
    <row r="60" spans="1:24">
      <c r="A60" s="5">
        <v>58</v>
      </c>
      <c r="E60" s="25">
        <v>58</v>
      </c>
      <c r="F60" s="23"/>
      <c r="G60" s="23"/>
      <c r="I60" s="25">
        <v>58</v>
      </c>
      <c r="J60" s="25"/>
      <c r="K60" s="25"/>
      <c r="M60" s="26">
        <v>58</v>
      </c>
      <c r="Q60" s="26">
        <v>58</v>
      </c>
      <c r="V60" s="27">
        <v>58</v>
      </c>
    </row>
    <row r="61" spans="1:24">
      <c r="A61" s="5">
        <v>59</v>
      </c>
      <c r="C61">
        <v>33</v>
      </c>
      <c r="E61" s="25">
        <v>59</v>
      </c>
      <c r="F61" s="5">
        <v>21</v>
      </c>
      <c r="G61" s="5">
        <v>33</v>
      </c>
      <c r="I61" s="25">
        <v>59</v>
      </c>
      <c r="J61" s="25">
        <v>25</v>
      </c>
      <c r="K61" s="25">
        <v>27</v>
      </c>
      <c r="M61" s="26">
        <v>59</v>
      </c>
      <c r="N61" s="26">
        <v>32</v>
      </c>
      <c r="O61" s="26">
        <v>33</v>
      </c>
      <c r="P61" s="26"/>
      <c r="Q61">
        <v>59</v>
      </c>
      <c r="R61" s="26">
        <v>13</v>
      </c>
      <c r="S61" s="26">
        <v>42</v>
      </c>
      <c r="V61" s="5">
        <v>59</v>
      </c>
      <c r="W61" s="26">
        <v>23</v>
      </c>
      <c r="X61" s="26">
        <v>29</v>
      </c>
    </row>
    <row r="62" spans="1:24">
      <c r="A62" s="5">
        <v>60</v>
      </c>
      <c r="C62">
        <v>12</v>
      </c>
      <c r="E62" s="25">
        <v>60</v>
      </c>
      <c r="F62" s="5">
        <v>14</v>
      </c>
      <c r="G62" s="5">
        <v>28</v>
      </c>
      <c r="I62" s="25">
        <v>60</v>
      </c>
      <c r="J62" s="25">
        <v>13</v>
      </c>
      <c r="K62" s="25">
        <v>22</v>
      </c>
      <c r="M62">
        <v>60</v>
      </c>
      <c r="N62" s="26">
        <v>20</v>
      </c>
      <c r="O62" s="26">
        <v>29</v>
      </c>
      <c r="P62" s="26"/>
      <c r="Q62" s="26">
        <v>60</v>
      </c>
      <c r="R62" s="26">
        <v>10</v>
      </c>
      <c r="S62" s="26">
        <v>21</v>
      </c>
      <c r="V62" s="27">
        <v>60</v>
      </c>
      <c r="W62" s="26">
        <v>12</v>
      </c>
      <c r="X62" s="26">
        <v>9</v>
      </c>
    </row>
    <row r="63" spans="1:24">
      <c r="A63" s="5">
        <v>61</v>
      </c>
      <c r="C63">
        <v>15</v>
      </c>
      <c r="E63" s="25">
        <v>61</v>
      </c>
      <c r="F63" s="5">
        <v>20</v>
      </c>
      <c r="G63" s="5">
        <v>28</v>
      </c>
      <c r="I63" s="25">
        <v>61</v>
      </c>
      <c r="J63" s="25">
        <v>22</v>
      </c>
      <c r="K63" s="25">
        <v>41</v>
      </c>
      <c r="M63" s="26">
        <v>61</v>
      </c>
      <c r="N63" s="26">
        <v>22</v>
      </c>
      <c r="O63" s="26">
        <v>27</v>
      </c>
      <c r="P63" s="26"/>
      <c r="Q63">
        <v>61</v>
      </c>
      <c r="R63" s="26">
        <v>16</v>
      </c>
      <c r="S63" s="26">
        <v>33</v>
      </c>
      <c r="V63" s="5">
        <v>61</v>
      </c>
      <c r="W63" s="26">
        <v>19</v>
      </c>
      <c r="X63" s="26">
        <v>14</v>
      </c>
    </row>
    <row r="64" spans="1:24">
      <c r="A64" s="5">
        <v>62</v>
      </c>
      <c r="C64">
        <v>19</v>
      </c>
      <c r="E64" s="25">
        <v>62</v>
      </c>
      <c r="F64" s="5">
        <v>24</v>
      </c>
      <c r="G64" s="5">
        <v>23</v>
      </c>
      <c r="I64" s="25">
        <v>62</v>
      </c>
      <c r="J64" s="25">
        <v>22</v>
      </c>
      <c r="K64" s="25">
        <v>31</v>
      </c>
      <c r="M64">
        <v>62</v>
      </c>
      <c r="N64" s="26">
        <v>29</v>
      </c>
      <c r="O64" s="26">
        <v>17</v>
      </c>
      <c r="P64" s="26"/>
      <c r="Q64" s="26">
        <v>62</v>
      </c>
      <c r="R64" s="26">
        <v>14</v>
      </c>
      <c r="S64" s="26">
        <v>25</v>
      </c>
      <c r="V64" s="27">
        <v>62</v>
      </c>
      <c r="W64" s="26">
        <v>21</v>
      </c>
      <c r="X64" s="26">
        <v>17</v>
      </c>
    </row>
    <row r="65" spans="1:24">
      <c r="A65" s="5">
        <v>63</v>
      </c>
      <c r="C65">
        <v>35</v>
      </c>
      <c r="E65" s="25">
        <v>63</v>
      </c>
      <c r="F65" s="5">
        <v>18</v>
      </c>
      <c r="G65" s="5">
        <v>30</v>
      </c>
      <c r="I65" s="25">
        <v>63</v>
      </c>
      <c r="J65" s="25">
        <v>24</v>
      </c>
      <c r="K65" s="25">
        <v>40</v>
      </c>
      <c r="M65" s="26">
        <v>63</v>
      </c>
      <c r="N65" s="26">
        <v>30</v>
      </c>
      <c r="O65" s="26">
        <v>31</v>
      </c>
      <c r="P65" s="26"/>
      <c r="Q65">
        <v>63</v>
      </c>
      <c r="R65" s="26">
        <v>17</v>
      </c>
      <c r="S65" s="26">
        <v>43</v>
      </c>
      <c r="V65" s="5">
        <v>63</v>
      </c>
      <c r="W65" s="26">
        <v>19</v>
      </c>
      <c r="X65" s="26">
        <v>21</v>
      </c>
    </row>
    <row r="66" spans="1:24">
      <c r="A66" s="5">
        <v>64</v>
      </c>
      <c r="C66">
        <v>34</v>
      </c>
      <c r="E66" s="25">
        <v>64</v>
      </c>
      <c r="F66" s="5">
        <v>25</v>
      </c>
      <c r="G66" s="5">
        <v>33</v>
      </c>
      <c r="I66" s="25">
        <v>64</v>
      </c>
      <c r="J66" s="25">
        <v>32</v>
      </c>
      <c r="K66" s="25">
        <v>42</v>
      </c>
      <c r="M66" s="26">
        <v>64</v>
      </c>
      <c r="N66" s="26">
        <v>37</v>
      </c>
      <c r="O66" s="26">
        <v>37</v>
      </c>
      <c r="P66" s="26"/>
      <c r="Q66" s="26">
        <v>64</v>
      </c>
      <c r="R66" s="26">
        <v>19</v>
      </c>
      <c r="S66" s="26">
        <v>49</v>
      </c>
      <c r="V66" s="27">
        <v>64</v>
      </c>
      <c r="W66" s="26">
        <v>22</v>
      </c>
      <c r="X66" s="26">
        <v>24</v>
      </c>
    </row>
    <row r="67" spans="1:24">
      <c r="A67" s="5">
        <v>65</v>
      </c>
      <c r="C67">
        <v>16</v>
      </c>
      <c r="E67" s="25">
        <v>65</v>
      </c>
      <c r="F67" s="5">
        <v>14</v>
      </c>
      <c r="G67" s="5">
        <v>18</v>
      </c>
      <c r="I67" s="25">
        <v>65</v>
      </c>
      <c r="J67" s="25">
        <v>25</v>
      </c>
      <c r="K67" s="25">
        <v>15</v>
      </c>
      <c r="M67">
        <v>65</v>
      </c>
      <c r="N67" s="26">
        <v>26</v>
      </c>
      <c r="O67" s="26">
        <v>21</v>
      </c>
      <c r="P67" s="26"/>
      <c r="Q67" s="26">
        <v>65</v>
      </c>
      <c r="R67" s="26">
        <v>14</v>
      </c>
      <c r="S67" s="26">
        <v>33</v>
      </c>
      <c r="V67" s="27">
        <v>65</v>
      </c>
      <c r="W67" s="26">
        <v>16</v>
      </c>
      <c r="X67" s="26">
        <v>18</v>
      </c>
    </row>
    <row r="68" spans="1:24">
      <c r="A68" s="5">
        <v>66</v>
      </c>
      <c r="E68" s="25">
        <v>66</v>
      </c>
      <c r="F68" s="23"/>
      <c r="G68" s="23"/>
      <c r="I68" s="25">
        <v>66</v>
      </c>
      <c r="J68" s="25"/>
      <c r="K68" s="25"/>
      <c r="M68" s="26">
        <v>66</v>
      </c>
      <c r="Q68">
        <v>66</v>
      </c>
      <c r="V68" s="5">
        <v>66</v>
      </c>
    </row>
    <row r="69" spans="1:24">
      <c r="A69" s="5">
        <v>67</v>
      </c>
      <c r="E69" s="25">
        <v>67</v>
      </c>
      <c r="F69" s="23"/>
      <c r="G69" s="23"/>
      <c r="I69" s="25">
        <v>67</v>
      </c>
      <c r="J69" s="25"/>
      <c r="K69" s="25"/>
      <c r="M69" s="26">
        <v>67</v>
      </c>
      <c r="Q69" s="26">
        <v>67</v>
      </c>
      <c r="R69" s="26">
        <v>14</v>
      </c>
      <c r="S69" s="26">
        <v>34</v>
      </c>
      <c r="V69" s="27">
        <v>67</v>
      </c>
      <c r="W69" s="26"/>
      <c r="X69" s="26"/>
    </row>
    <row r="70" spans="1:24">
      <c r="A70" s="5">
        <v>68</v>
      </c>
      <c r="C70">
        <v>26</v>
      </c>
      <c r="E70" s="25">
        <v>68</v>
      </c>
      <c r="F70" s="5">
        <v>24</v>
      </c>
      <c r="G70" s="5">
        <v>33</v>
      </c>
      <c r="I70" s="25">
        <v>68</v>
      </c>
      <c r="J70" s="25">
        <v>19</v>
      </c>
      <c r="K70" s="25">
        <v>26</v>
      </c>
      <c r="M70" s="26">
        <v>68</v>
      </c>
      <c r="N70" s="26">
        <v>32</v>
      </c>
      <c r="O70" s="26">
        <v>30</v>
      </c>
      <c r="P70" s="26"/>
      <c r="Q70">
        <v>68</v>
      </c>
      <c r="R70" s="26">
        <v>16</v>
      </c>
      <c r="S70" s="26">
        <v>32</v>
      </c>
      <c r="V70" s="5">
        <v>68</v>
      </c>
      <c r="W70" s="26">
        <v>24</v>
      </c>
      <c r="X70" s="26">
        <v>23</v>
      </c>
    </row>
    <row r="71" spans="1:24">
      <c r="A71" s="5">
        <v>69</v>
      </c>
      <c r="C71">
        <v>21</v>
      </c>
      <c r="E71" s="25">
        <v>69</v>
      </c>
      <c r="F71" s="5">
        <v>24</v>
      </c>
      <c r="G71" s="5">
        <v>27</v>
      </c>
      <c r="I71" s="25">
        <v>69</v>
      </c>
      <c r="J71" s="25">
        <v>24</v>
      </c>
      <c r="K71" s="25">
        <v>22</v>
      </c>
      <c r="M71">
        <v>69</v>
      </c>
      <c r="N71" s="26">
        <v>28</v>
      </c>
      <c r="O71" s="26">
        <v>38</v>
      </c>
      <c r="P71" s="26"/>
      <c r="Q71" s="26">
        <v>69</v>
      </c>
      <c r="R71" s="26">
        <v>18</v>
      </c>
      <c r="S71" s="26">
        <v>39</v>
      </c>
      <c r="V71" s="27">
        <v>69</v>
      </c>
      <c r="W71" s="26">
        <v>24</v>
      </c>
      <c r="X71" s="26">
        <v>26</v>
      </c>
    </row>
    <row r="72" spans="1:24">
      <c r="A72" s="5">
        <v>70</v>
      </c>
      <c r="C72">
        <v>22</v>
      </c>
      <c r="E72" s="25">
        <v>70</v>
      </c>
      <c r="F72" s="5">
        <v>24</v>
      </c>
      <c r="G72" s="5">
        <v>28</v>
      </c>
      <c r="I72" s="25">
        <v>70</v>
      </c>
      <c r="J72" s="25">
        <v>25</v>
      </c>
      <c r="K72" s="25">
        <v>33</v>
      </c>
      <c r="M72" s="26">
        <v>70</v>
      </c>
      <c r="N72" s="26">
        <v>30</v>
      </c>
      <c r="O72" s="26">
        <v>33</v>
      </c>
      <c r="P72" s="26"/>
      <c r="Q72">
        <v>70</v>
      </c>
      <c r="R72" s="26">
        <v>17</v>
      </c>
      <c r="S72" s="26">
        <v>33</v>
      </c>
      <c r="V72" s="5">
        <v>70</v>
      </c>
      <c r="W72" s="26">
        <v>15</v>
      </c>
      <c r="X72" s="26">
        <v>20</v>
      </c>
    </row>
    <row r="73" spans="1:24">
      <c r="A73" s="5">
        <v>71</v>
      </c>
      <c r="C73">
        <v>14</v>
      </c>
      <c r="E73" s="25">
        <v>71</v>
      </c>
      <c r="F73" s="5">
        <v>22</v>
      </c>
      <c r="G73" s="5">
        <v>29</v>
      </c>
      <c r="I73" s="25">
        <v>71</v>
      </c>
      <c r="J73" s="25">
        <v>24</v>
      </c>
      <c r="K73" s="25">
        <v>22</v>
      </c>
      <c r="M73" s="26">
        <v>71</v>
      </c>
      <c r="N73" s="26">
        <v>25</v>
      </c>
      <c r="O73" s="26">
        <v>29</v>
      </c>
      <c r="P73" s="26"/>
      <c r="Q73" s="26">
        <v>71</v>
      </c>
      <c r="R73" s="26">
        <v>12</v>
      </c>
      <c r="S73" s="26">
        <v>32</v>
      </c>
      <c r="V73" s="27">
        <v>71</v>
      </c>
      <c r="W73" s="26">
        <v>19</v>
      </c>
      <c r="X73" s="26">
        <v>22</v>
      </c>
    </row>
    <row r="74" spans="1:24">
      <c r="A74" s="5">
        <v>72</v>
      </c>
      <c r="C74">
        <v>24</v>
      </c>
      <c r="E74" s="25">
        <v>72</v>
      </c>
      <c r="F74" s="5">
        <v>22</v>
      </c>
      <c r="G74" s="5">
        <v>35</v>
      </c>
      <c r="I74" s="25">
        <v>72</v>
      </c>
      <c r="J74" s="25">
        <v>25</v>
      </c>
      <c r="K74" s="25">
        <v>31</v>
      </c>
      <c r="M74">
        <v>72</v>
      </c>
      <c r="N74" s="26">
        <v>28</v>
      </c>
      <c r="O74" s="26">
        <v>40</v>
      </c>
      <c r="P74" s="26"/>
      <c r="Q74">
        <v>72</v>
      </c>
      <c r="R74" s="26">
        <v>13</v>
      </c>
      <c r="S74" s="26">
        <v>47</v>
      </c>
      <c r="V74" s="5">
        <v>72</v>
      </c>
      <c r="W74" s="26">
        <v>21</v>
      </c>
      <c r="X74" s="26">
        <v>35</v>
      </c>
    </row>
    <row r="75" spans="1:24">
      <c r="A75" s="5">
        <v>73</v>
      </c>
      <c r="C75">
        <v>50</v>
      </c>
      <c r="E75" s="25">
        <v>73</v>
      </c>
      <c r="F75" s="5">
        <v>22</v>
      </c>
      <c r="G75" s="5">
        <v>33</v>
      </c>
      <c r="I75" s="25">
        <v>73</v>
      </c>
      <c r="J75" s="25">
        <v>23</v>
      </c>
      <c r="K75" s="25">
        <v>31</v>
      </c>
      <c r="M75" s="26">
        <v>73</v>
      </c>
      <c r="N75" s="26">
        <v>32</v>
      </c>
      <c r="O75" s="26">
        <v>33</v>
      </c>
      <c r="P75" s="26"/>
      <c r="Q75" s="26">
        <v>73</v>
      </c>
      <c r="R75" s="26">
        <v>15</v>
      </c>
      <c r="S75" s="26">
        <v>43</v>
      </c>
      <c r="V75" s="27">
        <v>73</v>
      </c>
      <c r="W75" s="26">
        <v>20</v>
      </c>
      <c r="X75" s="26">
        <v>24</v>
      </c>
    </row>
    <row r="76" spans="1:24">
      <c r="A76" s="5">
        <v>74</v>
      </c>
      <c r="C76">
        <v>25</v>
      </c>
      <c r="E76" s="25">
        <v>74</v>
      </c>
      <c r="F76" s="5">
        <v>20</v>
      </c>
      <c r="G76" s="5">
        <v>26</v>
      </c>
      <c r="I76" s="25">
        <v>74</v>
      </c>
      <c r="J76" s="25">
        <v>28</v>
      </c>
      <c r="K76" s="25">
        <v>20</v>
      </c>
      <c r="M76" s="26">
        <v>74</v>
      </c>
      <c r="N76" s="26">
        <v>29</v>
      </c>
      <c r="O76" s="26">
        <v>28</v>
      </c>
      <c r="P76" s="26"/>
      <c r="Q76">
        <v>74</v>
      </c>
      <c r="R76" s="26">
        <v>15</v>
      </c>
      <c r="S76" s="26">
        <v>38</v>
      </c>
      <c r="V76" s="5">
        <v>74</v>
      </c>
      <c r="W76" s="26">
        <v>28</v>
      </c>
      <c r="X76" s="26">
        <v>22</v>
      </c>
    </row>
    <row r="77" spans="1:24">
      <c r="A77" s="5">
        <v>75</v>
      </c>
      <c r="C77">
        <v>25</v>
      </c>
      <c r="E77" s="25">
        <v>75</v>
      </c>
      <c r="F77" s="23"/>
      <c r="G77" s="23"/>
      <c r="I77" s="25">
        <v>75</v>
      </c>
      <c r="J77" s="25">
        <v>33</v>
      </c>
      <c r="K77" s="25">
        <v>24</v>
      </c>
      <c r="M77" s="26">
        <v>75</v>
      </c>
      <c r="Q77" s="26">
        <v>75</v>
      </c>
      <c r="R77" s="26">
        <v>16</v>
      </c>
      <c r="S77" s="26">
        <v>23</v>
      </c>
      <c r="V77" s="27">
        <v>75</v>
      </c>
      <c r="W77" s="26"/>
      <c r="X77" s="26"/>
    </row>
    <row r="78" spans="1:24">
      <c r="A78" s="5">
        <v>76</v>
      </c>
      <c r="E78" s="25">
        <v>76</v>
      </c>
      <c r="F78" s="23"/>
      <c r="G78" s="23"/>
      <c r="I78" s="25">
        <v>76</v>
      </c>
      <c r="J78" s="25"/>
      <c r="K78" s="25"/>
      <c r="M78">
        <v>76</v>
      </c>
      <c r="Q78">
        <v>76</v>
      </c>
      <c r="R78" s="26">
        <v>17</v>
      </c>
      <c r="S78" s="26">
        <v>25</v>
      </c>
      <c r="V78" s="5">
        <v>76</v>
      </c>
      <c r="W78" s="26"/>
      <c r="X78" s="26"/>
    </row>
    <row r="79" spans="1:24">
      <c r="A79" s="5">
        <v>77</v>
      </c>
      <c r="C79">
        <v>33</v>
      </c>
      <c r="E79" s="25">
        <v>77</v>
      </c>
      <c r="F79" s="5">
        <v>21</v>
      </c>
      <c r="G79" s="5">
        <v>27</v>
      </c>
      <c r="I79" s="25">
        <v>77</v>
      </c>
      <c r="J79" s="25">
        <v>26</v>
      </c>
      <c r="K79" s="25">
        <v>16</v>
      </c>
      <c r="M79" s="26">
        <v>77</v>
      </c>
      <c r="N79" s="26">
        <v>28</v>
      </c>
      <c r="O79" s="26">
        <v>15</v>
      </c>
      <c r="P79" s="26"/>
      <c r="Q79" s="26">
        <v>77</v>
      </c>
      <c r="V79" s="27">
        <v>77</v>
      </c>
      <c r="W79" s="26">
        <v>18</v>
      </c>
      <c r="X79" s="26">
        <v>23</v>
      </c>
    </row>
    <row r="80" spans="1:24">
      <c r="A80" s="5">
        <v>78</v>
      </c>
      <c r="C80">
        <v>27</v>
      </c>
      <c r="E80" s="25">
        <v>78</v>
      </c>
      <c r="F80" s="5">
        <v>22</v>
      </c>
      <c r="G80" s="5">
        <v>30</v>
      </c>
      <c r="I80" s="25">
        <v>78</v>
      </c>
      <c r="J80" s="25">
        <v>21</v>
      </c>
      <c r="K80" s="25">
        <v>23</v>
      </c>
      <c r="M80" s="26">
        <v>78</v>
      </c>
      <c r="N80" s="26">
        <v>27</v>
      </c>
      <c r="O80" s="26">
        <v>29</v>
      </c>
      <c r="P80" s="26"/>
      <c r="Q80">
        <v>78</v>
      </c>
      <c r="R80" s="26">
        <v>12</v>
      </c>
      <c r="S80" s="26">
        <v>34</v>
      </c>
      <c r="V80" s="5">
        <v>78</v>
      </c>
      <c r="W80" s="26">
        <v>22</v>
      </c>
      <c r="X80" s="26">
        <v>26</v>
      </c>
    </row>
    <row r="81" spans="1:24">
      <c r="A81" s="5">
        <v>79</v>
      </c>
      <c r="C81">
        <v>14</v>
      </c>
      <c r="E81" s="25">
        <v>79</v>
      </c>
      <c r="F81" s="5">
        <v>25</v>
      </c>
      <c r="G81" s="5">
        <v>24</v>
      </c>
      <c r="I81" s="25">
        <v>79</v>
      </c>
      <c r="J81" s="25"/>
      <c r="K81" s="25"/>
      <c r="M81">
        <v>79</v>
      </c>
      <c r="N81" s="26">
        <v>30</v>
      </c>
      <c r="O81" s="26">
        <v>24</v>
      </c>
      <c r="P81" s="26"/>
      <c r="Q81" s="26">
        <v>79</v>
      </c>
      <c r="R81" s="26">
        <v>14</v>
      </c>
      <c r="S81" s="26">
        <v>33</v>
      </c>
      <c r="V81" s="27">
        <v>79</v>
      </c>
      <c r="W81" s="26">
        <v>20</v>
      </c>
      <c r="X81" s="26">
        <v>23</v>
      </c>
    </row>
    <row r="82" spans="1:24">
      <c r="A82" s="5">
        <v>80</v>
      </c>
      <c r="C82">
        <v>50</v>
      </c>
      <c r="E82" s="25">
        <v>80</v>
      </c>
      <c r="F82" s="5">
        <v>25</v>
      </c>
      <c r="G82" s="5">
        <v>33</v>
      </c>
      <c r="I82" s="25">
        <v>80</v>
      </c>
      <c r="J82" s="25">
        <v>26</v>
      </c>
      <c r="K82" s="25">
        <v>32</v>
      </c>
      <c r="M82" s="26">
        <v>80</v>
      </c>
      <c r="N82" s="26">
        <v>31</v>
      </c>
      <c r="O82" s="26">
        <v>34</v>
      </c>
      <c r="P82" s="26"/>
      <c r="Q82" s="26">
        <v>80</v>
      </c>
      <c r="R82" s="26">
        <v>18</v>
      </c>
      <c r="S82" s="26">
        <v>37</v>
      </c>
      <c r="V82" s="27">
        <v>80</v>
      </c>
      <c r="W82" s="26">
        <v>19</v>
      </c>
      <c r="X82" s="26">
        <v>36</v>
      </c>
    </row>
    <row r="83" spans="1:24">
      <c r="A83" s="5">
        <v>81</v>
      </c>
      <c r="C83">
        <v>14</v>
      </c>
      <c r="E83" s="25">
        <v>81</v>
      </c>
      <c r="F83" s="5">
        <v>19</v>
      </c>
      <c r="G83" s="5">
        <v>17</v>
      </c>
      <c r="I83" s="25">
        <v>81</v>
      </c>
      <c r="J83" s="25"/>
      <c r="K83" s="25"/>
      <c r="M83" s="26">
        <v>81</v>
      </c>
      <c r="N83" s="26">
        <v>31</v>
      </c>
      <c r="O83" s="26">
        <v>21</v>
      </c>
      <c r="P83" s="26"/>
      <c r="Q83">
        <v>81</v>
      </c>
      <c r="R83" s="26">
        <v>16</v>
      </c>
      <c r="S83" s="26">
        <v>21</v>
      </c>
      <c r="V83" s="5">
        <v>81</v>
      </c>
      <c r="W83" s="26">
        <v>23</v>
      </c>
      <c r="X83" s="26">
        <v>20</v>
      </c>
    </row>
    <row r="84" spans="1:24">
      <c r="A84" s="5">
        <v>82</v>
      </c>
      <c r="C84">
        <v>43</v>
      </c>
      <c r="E84" s="25">
        <v>82</v>
      </c>
      <c r="F84" s="5">
        <v>31</v>
      </c>
      <c r="G84" s="5">
        <v>32</v>
      </c>
      <c r="I84" s="25">
        <v>82</v>
      </c>
      <c r="J84" s="25">
        <v>31</v>
      </c>
      <c r="K84" s="25">
        <v>19</v>
      </c>
      <c r="M84" s="26">
        <v>82</v>
      </c>
      <c r="N84" s="26">
        <v>38</v>
      </c>
      <c r="O84" s="26">
        <v>33</v>
      </c>
      <c r="P84" s="26"/>
      <c r="Q84" s="26">
        <v>82</v>
      </c>
      <c r="R84" s="26">
        <v>17</v>
      </c>
      <c r="S84" s="26">
        <v>43</v>
      </c>
      <c r="V84" s="27">
        <v>82</v>
      </c>
      <c r="W84" s="26">
        <v>28</v>
      </c>
      <c r="X84" s="26">
        <v>22</v>
      </c>
    </row>
    <row r="85" spans="1:24">
      <c r="A85" s="5">
        <v>83</v>
      </c>
      <c r="C85">
        <v>21</v>
      </c>
      <c r="E85" s="25">
        <v>83</v>
      </c>
      <c r="F85" s="5">
        <v>28</v>
      </c>
      <c r="G85" s="5">
        <v>31</v>
      </c>
      <c r="I85" s="25">
        <v>83</v>
      </c>
      <c r="J85" s="25">
        <v>33</v>
      </c>
      <c r="K85" s="25">
        <v>39</v>
      </c>
      <c r="M85">
        <v>83</v>
      </c>
      <c r="N85" s="26">
        <v>32</v>
      </c>
      <c r="O85" s="26">
        <v>30</v>
      </c>
      <c r="P85" s="26"/>
      <c r="Q85">
        <v>83</v>
      </c>
      <c r="R85" s="26">
        <v>14</v>
      </c>
      <c r="S85" s="26">
        <v>41</v>
      </c>
      <c r="V85" s="5">
        <v>83</v>
      </c>
      <c r="W85" s="26">
        <v>24</v>
      </c>
      <c r="X85" s="26">
        <v>25</v>
      </c>
    </row>
    <row r="86" spans="1:24">
      <c r="A86" s="5">
        <v>84</v>
      </c>
      <c r="C86">
        <v>44</v>
      </c>
      <c r="E86" s="25">
        <v>84</v>
      </c>
      <c r="F86" s="5">
        <v>20</v>
      </c>
      <c r="G86" s="5">
        <v>34</v>
      </c>
      <c r="I86" s="25">
        <v>84</v>
      </c>
      <c r="J86" s="25">
        <v>22</v>
      </c>
      <c r="K86" s="25">
        <v>31</v>
      </c>
      <c r="M86" s="26">
        <v>84</v>
      </c>
      <c r="N86" s="26">
        <v>32</v>
      </c>
      <c r="O86" s="26">
        <v>35</v>
      </c>
      <c r="P86" s="26"/>
      <c r="Q86" s="26">
        <v>84</v>
      </c>
      <c r="R86" s="26">
        <v>14</v>
      </c>
      <c r="S86" s="26">
        <v>43</v>
      </c>
      <c r="V86" s="27">
        <v>84</v>
      </c>
      <c r="W86" s="26">
        <v>24</v>
      </c>
      <c r="X86" s="26">
        <v>29</v>
      </c>
    </row>
    <row r="87" spans="1:24">
      <c r="A87" s="5">
        <v>85</v>
      </c>
      <c r="E87" s="25">
        <v>85</v>
      </c>
      <c r="F87" s="23"/>
      <c r="G87" s="23"/>
      <c r="I87" s="25">
        <v>85</v>
      </c>
      <c r="J87" s="25"/>
      <c r="K87" s="25"/>
      <c r="M87" s="26">
        <v>85</v>
      </c>
      <c r="Q87">
        <v>85</v>
      </c>
      <c r="V87" s="5">
        <v>85</v>
      </c>
    </row>
    <row r="88" spans="1:24">
      <c r="A88" s="5">
        <v>86</v>
      </c>
      <c r="C88">
        <v>22</v>
      </c>
      <c r="E88" s="25">
        <v>86</v>
      </c>
      <c r="F88" s="5">
        <v>17</v>
      </c>
      <c r="G88" s="5">
        <v>25</v>
      </c>
      <c r="I88" s="25">
        <v>86</v>
      </c>
      <c r="J88" s="25">
        <v>20</v>
      </c>
      <c r="K88" s="25">
        <v>25</v>
      </c>
      <c r="M88">
        <v>86</v>
      </c>
      <c r="N88" s="26">
        <v>26</v>
      </c>
      <c r="O88" s="26">
        <v>24</v>
      </c>
      <c r="P88" s="26"/>
      <c r="Q88" s="26">
        <v>86</v>
      </c>
      <c r="R88" s="26">
        <v>15</v>
      </c>
      <c r="S88" s="26">
        <v>32</v>
      </c>
      <c r="V88" s="27">
        <v>86</v>
      </c>
      <c r="W88" s="26">
        <v>23</v>
      </c>
      <c r="X88" s="26">
        <v>20</v>
      </c>
    </row>
    <row r="89" spans="1:24">
      <c r="A89" s="5">
        <v>87</v>
      </c>
      <c r="C89">
        <v>8</v>
      </c>
      <c r="E89" s="25">
        <v>87</v>
      </c>
      <c r="F89" s="5">
        <v>22</v>
      </c>
      <c r="G89" s="5">
        <v>18</v>
      </c>
      <c r="I89" s="25">
        <v>87</v>
      </c>
      <c r="J89" s="25">
        <v>23</v>
      </c>
      <c r="K89" s="25">
        <v>9</v>
      </c>
      <c r="M89" s="26">
        <v>87</v>
      </c>
      <c r="N89" s="26">
        <v>28</v>
      </c>
      <c r="O89" s="26">
        <v>11</v>
      </c>
      <c r="P89" s="26"/>
      <c r="Q89">
        <v>87</v>
      </c>
      <c r="R89" s="26">
        <v>15</v>
      </c>
      <c r="S89" s="26">
        <v>21</v>
      </c>
      <c r="V89" s="5">
        <v>87</v>
      </c>
      <c r="W89" s="26">
        <v>29</v>
      </c>
      <c r="X89" s="26">
        <v>12</v>
      </c>
    </row>
    <row r="90" spans="1:24">
      <c r="A90" s="5">
        <v>88</v>
      </c>
      <c r="C90">
        <v>22</v>
      </c>
      <c r="E90" s="25">
        <v>88</v>
      </c>
      <c r="F90" s="5">
        <v>26</v>
      </c>
      <c r="G90" s="5">
        <v>36</v>
      </c>
      <c r="I90" s="25">
        <v>88</v>
      </c>
      <c r="J90" s="25">
        <v>19</v>
      </c>
      <c r="K90" s="25">
        <v>12</v>
      </c>
      <c r="M90" s="26">
        <v>88</v>
      </c>
      <c r="N90" s="26">
        <v>31</v>
      </c>
      <c r="O90" s="26">
        <v>34</v>
      </c>
      <c r="P90" s="26"/>
      <c r="Q90" s="26">
        <v>88</v>
      </c>
      <c r="R90" s="26">
        <v>13</v>
      </c>
      <c r="S90" s="26">
        <v>40</v>
      </c>
      <c r="V90" s="27">
        <v>88</v>
      </c>
      <c r="W90" s="26">
        <v>25</v>
      </c>
      <c r="X90" s="26">
        <v>24</v>
      </c>
    </row>
    <row r="91" spans="1:24">
      <c r="A91" s="5">
        <v>89</v>
      </c>
      <c r="E91" s="25">
        <v>89</v>
      </c>
      <c r="F91" s="23"/>
      <c r="G91" s="23"/>
      <c r="I91" s="25">
        <v>89</v>
      </c>
      <c r="J91" s="25"/>
      <c r="K91" s="25"/>
      <c r="M91" s="26">
        <v>89</v>
      </c>
      <c r="Q91">
        <v>89</v>
      </c>
      <c r="V91" s="5">
        <v>89</v>
      </c>
    </row>
    <row r="92" spans="1:24">
      <c r="A92" s="5">
        <v>90</v>
      </c>
      <c r="E92" s="25">
        <v>90</v>
      </c>
      <c r="F92" s="23"/>
      <c r="G92" s="23"/>
      <c r="I92" s="25">
        <v>90</v>
      </c>
      <c r="J92" s="25"/>
      <c r="K92" s="25"/>
      <c r="M92">
        <v>90</v>
      </c>
      <c r="Q92" s="26">
        <v>90</v>
      </c>
      <c r="R92" s="26"/>
      <c r="V92" s="27">
        <v>90</v>
      </c>
      <c r="W92" s="26"/>
    </row>
    <row r="93" spans="1:24">
      <c r="A93" s="5">
        <v>91</v>
      </c>
      <c r="C93">
        <v>20</v>
      </c>
      <c r="E93" s="25">
        <v>91</v>
      </c>
      <c r="F93" s="5">
        <v>28</v>
      </c>
      <c r="G93" s="5">
        <v>23</v>
      </c>
      <c r="I93" s="25">
        <v>91</v>
      </c>
      <c r="J93" s="25">
        <v>22</v>
      </c>
      <c r="K93" s="25">
        <v>10</v>
      </c>
      <c r="M93" s="26">
        <v>91</v>
      </c>
      <c r="N93" s="26">
        <v>26</v>
      </c>
      <c r="O93" s="26">
        <v>27</v>
      </c>
      <c r="P93" s="26"/>
      <c r="Q93" s="26">
        <v>91</v>
      </c>
      <c r="R93" s="26">
        <v>19</v>
      </c>
      <c r="S93" s="26">
        <v>32</v>
      </c>
      <c r="V93" s="27">
        <v>91</v>
      </c>
      <c r="W93" s="26">
        <v>19</v>
      </c>
      <c r="X93" s="26">
        <v>24</v>
      </c>
    </row>
    <row r="94" spans="1:24">
      <c r="A94" s="5">
        <v>92</v>
      </c>
      <c r="E94" s="25">
        <v>92</v>
      </c>
      <c r="F94" s="23"/>
      <c r="G94" s="23"/>
      <c r="I94" s="25">
        <v>92</v>
      </c>
      <c r="J94" s="25"/>
      <c r="K94" s="25"/>
      <c r="M94" s="26">
        <v>92</v>
      </c>
      <c r="Q94">
        <v>92</v>
      </c>
      <c r="V94" s="5">
        <v>92</v>
      </c>
    </row>
    <row r="95" spans="1:24">
      <c r="A95" s="5">
        <v>93</v>
      </c>
      <c r="C95">
        <v>16</v>
      </c>
      <c r="E95" s="25">
        <v>93</v>
      </c>
      <c r="F95" s="5">
        <v>24</v>
      </c>
      <c r="G95" s="5">
        <v>23</v>
      </c>
      <c r="I95" s="25">
        <v>93</v>
      </c>
      <c r="J95" s="25">
        <v>31</v>
      </c>
      <c r="K95" s="25">
        <v>10</v>
      </c>
      <c r="M95">
        <v>93</v>
      </c>
      <c r="N95" s="26">
        <v>27</v>
      </c>
      <c r="O95" s="26">
        <v>31</v>
      </c>
      <c r="P95" s="26"/>
      <c r="Q95" s="26">
        <v>93</v>
      </c>
      <c r="R95" s="26">
        <v>15</v>
      </c>
      <c r="S95" s="26">
        <v>36</v>
      </c>
      <c r="V95" s="27">
        <v>93</v>
      </c>
      <c r="W95" s="26">
        <v>16</v>
      </c>
      <c r="X95" s="26">
        <v>25</v>
      </c>
    </row>
    <row r="96" spans="1:24">
      <c r="A96" s="5">
        <v>94</v>
      </c>
      <c r="C96">
        <v>9</v>
      </c>
      <c r="E96" s="25">
        <v>94</v>
      </c>
      <c r="F96" s="5">
        <v>19</v>
      </c>
      <c r="G96" s="5">
        <v>21</v>
      </c>
      <c r="I96" s="25">
        <v>94</v>
      </c>
      <c r="J96" s="25">
        <v>30</v>
      </c>
      <c r="K96" s="25">
        <v>10</v>
      </c>
      <c r="M96" s="26">
        <v>94</v>
      </c>
      <c r="N96" s="26">
        <v>30</v>
      </c>
      <c r="O96" s="26">
        <v>23</v>
      </c>
      <c r="P96" s="26"/>
      <c r="Q96">
        <v>94</v>
      </c>
      <c r="R96" s="26">
        <v>16</v>
      </c>
      <c r="S96" s="26">
        <v>32</v>
      </c>
      <c r="V96" s="5">
        <v>94</v>
      </c>
      <c r="W96" s="26"/>
      <c r="X96" s="26"/>
    </row>
    <row r="97" spans="1:24">
      <c r="A97" s="5">
        <v>95</v>
      </c>
      <c r="C97">
        <v>33</v>
      </c>
      <c r="E97" s="25">
        <v>95</v>
      </c>
      <c r="F97" s="5">
        <v>21</v>
      </c>
      <c r="G97" s="5">
        <v>34</v>
      </c>
      <c r="I97" s="25">
        <v>95</v>
      </c>
      <c r="J97" s="25">
        <v>32</v>
      </c>
      <c r="K97" s="25">
        <v>28</v>
      </c>
      <c r="M97" s="26">
        <v>95</v>
      </c>
      <c r="N97" s="26">
        <v>30</v>
      </c>
      <c r="O97" s="26">
        <v>40</v>
      </c>
      <c r="P97" s="26"/>
      <c r="Q97" s="26">
        <v>95</v>
      </c>
      <c r="R97" s="26">
        <v>16</v>
      </c>
      <c r="S97" s="26">
        <v>39</v>
      </c>
      <c r="V97" s="27">
        <v>95</v>
      </c>
      <c r="W97" s="26">
        <v>20</v>
      </c>
      <c r="X97" s="26">
        <v>33</v>
      </c>
    </row>
    <row r="98" spans="1:24">
      <c r="A98" s="5">
        <v>96</v>
      </c>
      <c r="C98">
        <v>14</v>
      </c>
      <c r="E98" s="25">
        <v>96</v>
      </c>
      <c r="F98" s="5">
        <v>20</v>
      </c>
      <c r="G98" s="5">
        <v>22</v>
      </c>
      <c r="I98" s="25">
        <v>96</v>
      </c>
      <c r="J98" s="25">
        <v>19</v>
      </c>
      <c r="K98" s="25">
        <v>23</v>
      </c>
      <c r="M98" s="26">
        <v>96</v>
      </c>
      <c r="N98" s="26">
        <v>20</v>
      </c>
      <c r="O98" s="26">
        <v>31</v>
      </c>
      <c r="P98" s="26"/>
      <c r="Q98" s="26">
        <v>96</v>
      </c>
      <c r="R98" s="26">
        <v>13</v>
      </c>
      <c r="S98" s="26">
        <v>33</v>
      </c>
      <c r="V98" s="27">
        <v>96</v>
      </c>
      <c r="W98" s="26"/>
      <c r="X98" s="26"/>
    </row>
    <row r="99" spans="1:24">
      <c r="A99" s="5">
        <v>97</v>
      </c>
      <c r="C99">
        <v>33</v>
      </c>
      <c r="E99" s="25">
        <v>97</v>
      </c>
      <c r="F99" s="5">
        <v>15</v>
      </c>
      <c r="G99" s="5">
        <v>25</v>
      </c>
      <c r="I99" s="25">
        <v>97</v>
      </c>
      <c r="J99" s="25">
        <v>19</v>
      </c>
      <c r="K99" s="25">
        <v>15</v>
      </c>
      <c r="M99">
        <v>97</v>
      </c>
      <c r="Q99">
        <v>97</v>
      </c>
      <c r="R99" s="26">
        <v>11</v>
      </c>
      <c r="S99" s="26">
        <v>28</v>
      </c>
      <c r="V99" s="5">
        <v>97</v>
      </c>
      <c r="W99" s="26"/>
      <c r="X99" s="26"/>
    </row>
    <row r="100" spans="1:24">
      <c r="A100" s="5">
        <v>98</v>
      </c>
      <c r="C100">
        <v>34</v>
      </c>
      <c r="E100" s="25">
        <v>98</v>
      </c>
      <c r="F100" s="5">
        <v>19</v>
      </c>
      <c r="G100" s="5">
        <v>33</v>
      </c>
      <c r="I100" s="25">
        <v>98</v>
      </c>
      <c r="J100" s="25">
        <v>25</v>
      </c>
      <c r="K100" s="25">
        <v>24</v>
      </c>
      <c r="M100" s="26">
        <v>98</v>
      </c>
      <c r="N100" s="26">
        <v>30</v>
      </c>
      <c r="O100" s="26">
        <v>34</v>
      </c>
      <c r="P100" s="26"/>
      <c r="Q100" s="26">
        <v>98</v>
      </c>
      <c r="R100" s="26">
        <v>18</v>
      </c>
      <c r="S100" s="26">
        <v>32</v>
      </c>
      <c r="V100" s="27">
        <v>98</v>
      </c>
      <c r="W100" s="26">
        <v>20</v>
      </c>
      <c r="X100" s="26">
        <v>24</v>
      </c>
    </row>
    <row r="101" spans="1:24">
      <c r="A101" s="5">
        <v>99</v>
      </c>
      <c r="E101" s="25">
        <v>99</v>
      </c>
      <c r="F101" s="23"/>
      <c r="G101" s="23"/>
      <c r="I101" s="25">
        <v>99</v>
      </c>
      <c r="J101" s="25"/>
      <c r="K101" s="25"/>
      <c r="M101" s="26">
        <v>99</v>
      </c>
      <c r="Q101">
        <v>99</v>
      </c>
      <c r="V101" s="5">
        <v>99</v>
      </c>
    </row>
    <row r="102" spans="1:24">
      <c r="A102" s="5">
        <v>100</v>
      </c>
      <c r="C102">
        <v>34</v>
      </c>
      <c r="E102" s="25">
        <v>100</v>
      </c>
      <c r="F102" s="5">
        <v>15</v>
      </c>
      <c r="G102" s="5">
        <v>28</v>
      </c>
      <c r="I102" s="25">
        <v>100</v>
      </c>
      <c r="J102" s="25">
        <v>22</v>
      </c>
      <c r="K102" s="25">
        <v>16</v>
      </c>
      <c r="M102">
        <v>100</v>
      </c>
      <c r="N102" s="26">
        <v>31</v>
      </c>
      <c r="O102" s="26">
        <v>32</v>
      </c>
      <c r="P102" s="26"/>
      <c r="Q102" s="26">
        <v>100</v>
      </c>
      <c r="R102" s="26">
        <v>15</v>
      </c>
      <c r="S102" s="26">
        <v>39</v>
      </c>
      <c r="V102" s="27">
        <v>100</v>
      </c>
      <c r="W102" s="26">
        <v>21</v>
      </c>
      <c r="X102" s="26">
        <v>12</v>
      </c>
    </row>
    <row r="103" spans="1:24">
      <c r="A103" s="5">
        <v>101</v>
      </c>
      <c r="C103">
        <v>27</v>
      </c>
      <c r="E103" s="25">
        <v>101</v>
      </c>
      <c r="F103" s="5">
        <v>20</v>
      </c>
      <c r="G103" s="5">
        <v>28</v>
      </c>
      <c r="I103" s="25">
        <v>101</v>
      </c>
      <c r="J103" s="25">
        <v>26</v>
      </c>
      <c r="K103" s="25">
        <v>12</v>
      </c>
      <c r="M103" s="26">
        <v>101</v>
      </c>
      <c r="N103" s="26">
        <v>28</v>
      </c>
      <c r="O103" s="26">
        <v>30</v>
      </c>
      <c r="P103" s="26"/>
      <c r="Q103">
        <v>101</v>
      </c>
      <c r="R103" s="26">
        <v>14</v>
      </c>
      <c r="S103" s="26">
        <v>38</v>
      </c>
      <c r="V103" s="5">
        <v>101</v>
      </c>
      <c r="W103" s="26">
        <v>20</v>
      </c>
      <c r="X103" s="26">
        <v>28</v>
      </c>
    </row>
    <row r="104" spans="1:24">
      <c r="A104" s="5">
        <v>102</v>
      </c>
      <c r="C104">
        <v>35</v>
      </c>
      <c r="E104" s="25">
        <v>102</v>
      </c>
      <c r="F104" s="5">
        <v>20</v>
      </c>
      <c r="G104" s="5">
        <v>28</v>
      </c>
      <c r="I104" s="25">
        <v>102</v>
      </c>
      <c r="J104" s="25">
        <v>30</v>
      </c>
      <c r="K104" s="25">
        <v>39</v>
      </c>
      <c r="M104" s="26">
        <v>102</v>
      </c>
      <c r="N104" s="26">
        <v>33</v>
      </c>
      <c r="O104" s="26">
        <v>33</v>
      </c>
      <c r="P104" s="26"/>
      <c r="Q104" s="26">
        <v>102</v>
      </c>
      <c r="R104" s="26">
        <v>16</v>
      </c>
      <c r="S104" s="26">
        <v>36</v>
      </c>
      <c r="V104" s="27">
        <v>102</v>
      </c>
      <c r="W104" s="26">
        <v>23</v>
      </c>
      <c r="X104" s="26">
        <v>31</v>
      </c>
    </row>
    <row r="105" spans="1:24">
      <c r="A105" s="5">
        <v>103</v>
      </c>
      <c r="C105">
        <v>33</v>
      </c>
      <c r="E105" s="25">
        <v>103</v>
      </c>
      <c r="F105" s="5">
        <v>21</v>
      </c>
      <c r="G105" s="5">
        <v>37</v>
      </c>
      <c r="I105" s="25">
        <v>103</v>
      </c>
      <c r="J105" s="25">
        <v>26</v>
      </c>
      <c r="K105" s="25">
        <v>31</v>
      </c>
      <c r="M105">
        <v>103</v>
      </c>
      <c r="N105" s="26">
        <v>34</v>
      </c>
      <c r="O105" s="26">
        <v>31</v>
      </c>
      <c r="P105" s="26"/>
      <c r="Q105">
        <v>103</v>
      </c>
      <c r="R105" s="26">
        <v>16</v>
      </c>
      <c r="S105" s="26">
        <v>42</v>
      </c>
      <c r="V105" s="5">
        <v>103</v>
      </c>
      <c r="W105" s="26">
        <v>21</v>
      </c>
      <c r="X105" s="26">
        <v>26</v>
      </c>
    </row>
    <row r="106" spans="1:24">
      <c r="A106" s="5">
        <v>104</v>
      </c>
      <c r="C106">
        <v>45</v>
      </c>
      <c r="E106" s="25">
        <v>104</v>
      </c>
      <c r="F106" s="5">
        <v>26</v>
      </c>
      <c r="G106" s="5">
        <v>41</v>
      </c>
      <c r="I106" s="25">
        <v>104</v>
      </c>
      <c r="J106" s="25">
        <v>30</v>
      </c>
      <c r="K106" s="25">
        <v>35</v>
      </c>
      <c r="M106" s="26">
        <v>104</v>
      </c>
      <c r="N106" s="26">
        <v>38</v>
      </c>
      <c r="O106" s="26">
        <v>38</v>
      </c>
      <c r="P106" s="26"/>
      <c r="Q106" s="26">
        <v>104</v>
      </c>
      <c r="R106" s="26">
        <v>15</v>
      </c>
      <c r="S106" s="26">
        <v>48</v>
      </c>
      <c r="V106" s="27">
        <v>104</v>
      </c>
      <c r="W106" s="26">
        <v>23</v>
      </c>
      <c r="X106" s="26">
        <v>28</v>
      </c>
    </row>
    <row r="107" spans="1:24">
      <c r="A107" s="5">
        <v>105</v>
      </c>
      <c r="C107">
        <v>46</v>
      </c>
      <c r="E107" s="25">
        <v>105</v>
      </c>
      <c r="F107" s="5">
        <v>24</v>
      </c>
      <c r="G107" s="5">
        <v>30</v>
      </c>
      <c r="I107" s="25">
        <v>105</v>
      </c>
      <c r="J107" s="25">
        <v>22</v>
      </c>
      <c r="K107" s="25">
        <v>37</v>
      </c>
      <c r="M107">
        <v>105</v>
      </c>
      <c r="N107" s="26">
        <v>31</v>
      </c>
      <c r="O107" s="26">
        <v>44</v>
      </c>
      <c r="P107" s="26"/>
      <c r="Q107">
        <v>105</v>
      </c>
      <c r="R107" s="26">
        <v>16</v>
      </c>
      <c r="S107" s="26">
        <v>45</v>
      </c>
      <c r="V107" s="5">
        <v>105</v>
      </c>
      <c r="W107" s="26">
        <v>23</v>
      </c>
      <c r="X107" s="26">
        <v>27</v>
      </c>
    </row>
    <row r="108" spans="1:24">
      <c r="A108" s="5">
        <v>106</v>
      </c>
      <c r="C108" t="s">
        <v>0</v>
      </c>
      <c r="E108" s="25">
        <v>106</v>
      </c>
      <c r="F108" s="23"/>
      <c r="G108" s="23"/>
      <c r="I108" s="25">
        <v>106</v>
      </c>
      <c r="J108" s="25"/>
      <c r="K108" s="25"/>
      <c r="M108" s="26">
        <v>106</v>
      </c>
      <c r="Q108" s="26">
        <v>106</v>
      </c>
      <c r="V108" s="27">
        <v>106</v>
      </c>
    </row>
    <row r="109" spans="1:24">
      <c r="A109" s="5">
        <v>107</v>
      </c>
      <c r="C109">
        <v>33</v>
      </c>
      <c r="E109" s="25">
        <v>107</v>
      </c>
      <c r="F109" s="5">
        <v>21</v>
      </c>
      <c r="G109" s="5">
        <v>25</v>
      </c>
      <c r="I109" s="25">
        <v>107</v>
      </c>
      <c r="J109" s="25">
        <v>22</v>
      </c>
      <c r="K109" s="25">
        <v>27</v>
      </c>
      <c r="M109" s="26">
        <v>107</v>
      </c>
      <c r="N109" s="26">
        <v>29</v>
      </c>
      <c r="O109" s="26">
        <v>34</v>
      </c>
      <c r="P109" s="26"/>
      <c r="Q109" s="26">
        <v>107</v>
      </c>
      <c r="R109" s="26">
        <v>16</v>
      </c>
      <c r="S109" s="26">
        <v>35</v>
      </c>
      <c r="V109" s="27">
        <v>107</v>
      </c>
      <c r="W109" s="26">
        <v>21</v>
      </c>
      <c r="X109" s="26">
        <v>24</v>
      </c>
    </row>
    <row r="110" spans="1:24">
      <c r="A110" s="5">
        <v>108</v>
      </c>
      <c r="C110">
        <v>33</v>
      </c>
      <c r="E110" s="25">
        <v>108</v>
      </c>
      <c r="F110" s="5">
        <v>25</v>
      </c>
      <c r="G110" s="5">
        <v>29</v>
      </c>
      <c r="I110" s="25">
        <v>108</v>
      </c>
      <c r="J110" s="25">
        <v>15</v>
      </c>
      <c r="K110" s="25">
        <v>33</v>
      </c>
      <c r="M110">
        <v>108</v>
      </c>
      <c r="N110" s="26">
        <v>26</v>
      </c>
      <c r="O110" s="26">
        <v>32</v>
      </c>
      <c r="P110" s="26"/>
      <c r="Q110">
        <v>108</v>
      </c>
      <c r="R110" s="26">
        <v>16</v>
      </c>
      <c r="S110" s="26">
        <v>38</v>
      </c>
      <c r="V110" s="5">
        <v>108</v>
      </c>
      <c r="W110" s="26">
        <v>24</v>
      </c>
      <c r="X110" s="26">
        <v>32</v>
      </c>
    </row>
    <row r="111" spans="1:24">
      <c r="A111" s="5">
        <v>109</v>
      </c>
      <c r="E111" s="25">
        <v>109</v>
      </c>
      <c r="F111" s="23"/>
      <c r="G111" s="23"/>
      <c r="I111" s="25">
        <v>109</v>
      </c>
      <c r="J111" s="25"/>
      <c r="K111" s="25"/>
      <c r="M111" s="26">
        <v>109</v>
      </c>
      <c r="Q111" s="26">
        <v>109</v>
      </c>
      <c r="V111" s="27">
        <v>109</v>
      </c>
    </row>
    <row r="112" spans="1:24">
      <c r="A112" s="5">
        <v>110</v>
      </c>
      <c r="C112">
        <v>33</v>
      </c>
      <c r="E112" s="25">
        <v>110</v>
      </c>
      <c r="F112" s="5">
        <v>29</v>
      </c>
      <c r="G112" s="5">
        <v>28</v>
      </c>
      <c r="I112" s="25">
        <v>110</v>
      </c>
      <c r="J112" s="25">
        <v>27</v>
      </c>
      <c r="K112" s="25">
        <v>28</v>
      </c>
      <c r="M112" s="26">
        <v>110</v>
      </c>
      <c r="N112" s="26">
        <v>36</v>
      </c>
      <c r="O112" s="26">
        <v>30</v>
      </c>
      <c r="P112" s="26"/>
      <c r="Q112">
        <v>110</v>
      </c>
      <c r="R112" s="26">
        <v>15</v>
      </c>
      <c r="S112" s="26">
        <v>41</v>
      </c>
      <c r="V112" s="5">
        <v>110</v>
      </c>
      <c r="W112" s="26">
        <v>18</v>
      </c>
      <c r="X112" s="26">
        <v>35</v>
      </c>
    </row>
    <row r="113" spans="1:24">
      <c r="A113" s="5">
        <v>111</v>
      </c>
      <c r="E113" s="25">
        <v>111</v>
      </c>
      <c r="F113" s="23"/>
      <c r="G113" s="23"/>
      <c r="I113" s="25">
        <v>111</v>
      </c>
      <c r="J113" s="25"/>
      <c r="K113" s="25"/>
      <c r="M113" s="26">
        <v>111</v>
      </c>
      <c r="Q113" s="26">
        <v>111</v>
      </c>
      <c r="V113" s="27">
        <v>111</v>
      </c>
    </row>
    <row r="114" spans="1:24">
      <c r="A114" s="5">
        <v>112</v>
      </c>
      <c r="C114">
        <v>13</v>
      </c>
      <c r="E114" s="25">
        <v>112</v>
      </c>
      <c r="F114" s="5">
        <v>16</v>
      </c>
      <c r="G114" s="5">
        <v>19</v>
      </c>
      <c r="I114" s="25">
        <v>112</v>
      </c>
      <c r="J114" s="25">
        <v>20</v>
      </c>
      <c r="K114" s="25">
        <v>19</v>
      </c>
      <c r="M114">
        <v>112</v>
      </c>
      <c r="N114" s="26">
        <v>25</v>
      </c>
      <c r="O114" s="26">
        <v>27</v>
      </c>
      <c r="P114" s="26"/>
      <c r="Q114" s="26">
        <v>112</v>
      </c>
      <c r="R114" s="26">
        <v>16</v>
      </c>
      <c r="S114" s="26">
        <v>32</v>
      </c>
      <c r="V114" s="27">
        <v>112</v>
      </c>
      <c r="W114" s="26">
        <v>27</v>
      </c>
      <c r="X114" s="26">
        <v>20</v>
      </c>
    </row>
    <row r="115" spans="1:24">
      <c r="A115" s="5">
        <v>113</v>
      </c>
      <c r="C115">
        <v>26</v>
      </c>
      <c r="E115" s="25">
        <v>113</v>
      </c>
      <c r="F115" s="5">
        <v>20</v>
      </c>
      <c r="G115" s="5">
        <v>31</v>
      </c>
      <c r="I115" s="25">
        <v>113</v>
      </c>
      <c r="J115" s="25">
        <v>18</v>
      </c>
      <c r="K115" s="25">
        <v>10</v>
      </c>
      <c r="M115" s="26">
        <v>113</v>
      </c>
      <c r="N115" s="26">
        <v>26</v>
      </c>
      <c r="O115" s="26">
        <v>25</v>
      </c>
      <c r="P115" s="26"/>
      <c r="Q115">
        <v>113</v>
      </c>
      <c r="R115" s="26">
        <v>16</v>
      </c>
      <c r="S115" s="26">
        <v>38</v>
      </c>
      <c r="V115" s="5">
        <v>113</v>
      </c>
      <c r="W115" s="26">
        <v>19</v>
      </c>
      <c r="X115" s="26">
        <v>22</v>
      </c>
    </row>
    <row r="116" spans="1:24">
      <c r="A116" s="5">
        <v>114</v>
      </c>
      <c r="C116">
        <v>30</v>
      </c>
      <c r="E116" s="25">
        <v>114</v>
      </c>
      <c r="F116" s="5">
        <v>30</v>
      </c>
      <c r="G116" s="5">
        <v>27</v>
      </c>
      <c r="I116" s="25">
        <v>114</v>
      </c>
      <c r="J116" s="25">
        <v>32</v>
      </c>
      <c r="K116" s="25">
        <v>12</v>
      </c>
      <c r="M116" s="26">
        <v>114</v>
      </c>
      <c r="N116" s="26">
        <v>29</v>
      </c>
      <c r="O116" s="26">
        <v>24</v>
      </c>
      <c r="P116" s="26"/>
      <c r="Q116" s="26">
        <v>114</v>
      </c>
      <c r="R116" s="26">
        <v>16</v>
      </c>
      <c r="S116" s="26">
        <v>44</v>
      </c>
      <c r="V116" s="27">
        <v>114</v>
      </c>
      <c r="W116" s="26">
        <v>25</v>
      </c>
      <c r="X116" s="26">
        <v>20</v>
      </c>
    </row>
    <row r="117" spans="1:24">
      <c r="A117" s="5">
        <v>115</v>
      </c>
      <c r="C117">
        <v>28</v>
      </c>
      <c r="E117" s="25">
        <v>115</v>
      </c>
      <c r="F117" s="5">
        <v>23</v>
      </c>
      <c r="G117" s="5">
        <v>24</v>
      </c>
      <c r="I117" s="25">
        <v>115</v>
      </c>
      <c r="J117" s="25">
        <v>21</v>
      </c>
      <c r="K117" s="25">
        <v>20</v>
      </c>
      <c r="M117">
        <v>115</v>
      </c>
      <c r="N117" s="26">
        <v>26</v>
      </c>
      <c r="O117" s="26">
        <v>7</v>
      </c>
      <c r="P117" s="26"/>
      <c r="Q117">
        <v>115</v>
      </c>
      <c r="R117" s="26">
        <v>17</v>
      </c>
      <c r="S117" s="26">
        <v>38</v>
      </c>
      <c r="V117" s="5">
        <v>115</v>
      </c>
      <c r="W117" s="26"/>
      <c r="X117" s="26"/>
    </row>
    <row r="118" spans="1:24">
      <c r="A118" s="5">
        <v>116</v>
      </c>
      <c r="C118">
        <v>33</v>
      </c>
      <c r="E118" s="25">
        <v>116</v>
      </c>
      <c r="F118" s="5">
        <v>17</v>
      </c>
      <c r="G118" s="5">
        <v>23</v>
      </c>
      <c r="I118" s="25">
        <v>116</v>
      </c>
      <c r="J118" s="25">
        <v>16</v>
      </c>
      <c r="K118" s="25">
        <v>10</v>
      </c>
      <c r="M118" s="26">
        <v>116</v>
      </c>
      <c r="N118" s="26">
        <v>15</v>
      </c>
      <c r="O118" s="26">
        <v>29</v>
      </c>
      <c r="P118" s="26"/>
      <c r="Q118" s="26">
        <v>116</v>
      </c>
      <c r="R118" s="26">
        <v>12</v>
      </c>
      <c r="S118" s="26">
        <v>37</v>
      </c>
      <c r="V118" s="27">
        <v>116</v>
      </c>
      <c r="W118" s="26">
        <v>17</v>
      </c>
      <c r="X118" s="26">
        <v>15</v>
      </c>
    </row>
    <row r="119" spans="1:24">
      <c r="A119" s="5">
        <v>117</v>
      </c>
      <c r="E119" s="25">
        <v>117</v>
      </c>
      <c r="F119" s="23"/>
      <c r="G119" s="23"/>
      <c r="I119" s="25">
        <v>117</v>
      </c>
      <c r="J119" s="25"/>
      <c r="K119" s="25"/>
      <c r="M119" s="26">
        <v>117</v>
      </c>
      <c r="Q119">
        <v>117</v>
      </c>
      <c r="V119" s="5">
        <v>117</v>
      </c>
    </row>
    <row r="120" spans="1:24">
      <c r="A120" s="5">
        <v>118</v>
      </c>
      <c r="E120" s="25">
        <v>118</v>
      </c>
      <c r="F120" s="23"/>
      <c r="G120" s="23"/>
      <c r="I120" s="25">
        <v>118</v>
      </c>
      <c r="J120" s="25"/>
      <c r="K120" s="25"/>
      <c r="M120">
        <v>118</v>
      </c>
      <c r="Q120" s="26">
        <v>118</v>
      </c>
      <c r="V120" s="27">
        <v>118</v>
      </c>
    </row>
    <row r="121" spans="1:24">
      <c r="A121" s="5">
        <v>119</v>
      </c>
      <c r="C121">
        <v>34</v>
      </c>
      <c r="E121" s="25">
        <v>119</v>
      </c>
      <c r="F121" s="5">
        <v>21</v>
      </c>
      <c r="G121" s="5">
        <v>29</v>
      </c>
      <c r="I121" s="25">
        <v>119</v>
      </c>
      <c r="J121" s="25">
        <v>25</v>
      </c>
      <c r="K121" s="25">
        <v>22</v>
      </c>
      <c r="M121" s="26">
        <v>119</v>
      </c>
      <c r="N121" s="26">
        <v>32</v>
      </c>
      <c r="O121" s="26">
        <v>29</v>
      </c>
      <c r="P121" s="26"/>
      <c r="Q121">
        <v>119</v>
      </c>
      <c r="R121" s="26">
        <v>17</v>
      </c>
      <c r="S121" s="26">
        <v>39</v>
      </c>
      <c r="V121" s="5">
        <v>119</v>
      </c>
      <c r="W121" s="26">
        <v>28</v>
      </c>
      <c r="X121" s="26">
        <v>26</v>
      </c>
    </row>
    <row r="122" spans="1:24">
      <c r="A122" s="5">
        <v>120</v>
      </c>
      <c r="E122" s="25">
        <v>120</v>
      </c>
      <c r="F122" s="23"/>
      <c r="G122" s="23"/>
      <c r="I122" s="25">
        <v>120</v>
      </c>
      <c r="J122" s="25"/>
      <c r="K122" s="25"/>
      <c r="M122" s="26">
        <v>120</v>
      </c>
      <c r="Q122" s="26">
        <v>120</v>
      </c>
      <c r="V122" s="27">
        <v>120</v>
      </c>
    </row>
    <row r="123" spans="1:24">
      <c r="A123" s="5">
        <v>121</v>
      </c>
      <c r="C123">
        <v>26</v>
      </c>
      <c r="E123" s="25">
        <v>121</v>
      </c>
      <c r="F123" s="5">
        <v>22</v>
      </c>
      <c r="G123" s="5">
        <v>32</v>
      </c>
      <c r="I123" s="25">
        <v>121</v>
      </c>
      <c r="J123" s="25">
        <v>29</v>
      </c>
      <c r="K123" s="25">
        <v>26</v>
      </c>
      <c r="M123">
        <v>121</v>
      </c>
      <c r="N123" s="26">
        <v>34</v>
      </c>
      <c r="O123" s="26">
        <v>32</v>
      </c>
      <c r="P123" s="26"/>
      <c r="Q123">
        <v>121</v>
      </c>
      <c r="R123">
        <v>15</v>
      </c>
      <c r="S123">
        <v>44</v>
      </c>
      <c r="V123" s="5">
        <v>121</v>
      </c>
      <c r="W123">
        <v>20</v>
      </c>
      <c r="X123">
        <v>24</v>
      </c>
    </row>
    <row r="124" spans="1:24">
      <c r="A124" s="5">
        <v>122</v>
      </c>
      <c r="C124">
        <v>30</v>
      </c>
      <c r="E124" s="25">
        <v>122</v>
      </c>
      <c r="F124" s="5">
        <v>17</v>
      </c>
      <c r="G124" s="5">
        <v>35</v>
      </c>
      <c r="I124" s="25">
        <v>122</v>
      </c>
      <c r="J124" s="25">
        <v>24</v>
      </c>
      <c r="K124" s="25">
        <v>34</v>
      </c>
      <c r="M124" s="26">
        <v>122</v>
      </c>
      <c r="N124" s="26">
        <v>27</v>
      </c>
      <c r="O124" s="26">
        <v>26</v>
      </c>
      <c r="P124" s="26"/>
      <c r="Q124" s="26">
        <v>122</v>
      </c>
      <c r="R124" s="26">
        <v>14</v>
      </c>
      <c r="S124" s="26">
        <v>38</v>
      </c>
      <c r="V124" s="27">
        <v>122</v>
      </c>
      <c r="W124" s="26">
        <v>19</v>
      </c>
      <c r="X124" s="26">
        <v>24</v>
      </c>
    </row>
    <row r="125" spans="1:24">
      <c r="A125" s="5">
        <v>123</v>
      </c>
      <c r="C125">
        <v>33</v>
      </c>
      <c r="E125" s="25">
        <v>123</v>
      </c>
      <c r="F125" s="5">
        <v>23</v>
      </c>
      <c r="G125" s="5">
        <v>36</v>
      </c>
      <c r="I125" s="25">
        <v>123</v>
      </c>
      <c r="J125" s="25">
        <v>28</v>
      </c>
      <c r="K125" s="25">
        <v>16</v>
      </c>
      <c r="M125" s="26">
        <v>123</v>
      </c>
      <c r="N125" s="26">
        <v>31</v>
      </c>
      <c r="O125" s="26">
        <v>31</v>
      </c>
      <c r="P125" s="26"/>
      <c r="Q125" s="26">
        <v>123</v>
      </c>
      <c r="R125" s="26">
        <v>18</v>
      </c>
      <c r="S125" s="26">
        <v>37</v>
      </c>
      <c r="V125" s="27">
        <v>123</v>
      </c>
      <c r="W125" s="26">
        <v>24</v>
      </c>
      <c r="X125" s="26">
        <v>23</v>
      </c>
    </row>
    <row r="126" spans="1:24">
      <c r="A126" s="5">
        <v>124</v>
      </c>
      <c r="C126">
        <v>37</v>
      </c>
      <c r="E126" s="25">
        <v>124</v>
      </c>
      <c r="F126" s="5">
        <v>20</v>
      </c>
      <c r="G126" s="5">
        <v>26</v>
      </c>
      <c r="I126" s="25">
        <v>124</v>
      </c>
      <c r="J126" s="25">
        <v>21</v>
      </c>
      <c r="K126" s="25">
        <v>16</v>
      </c>
      <c r="M126">
        <v>124</v>
      </c>
      <c r="N126" s="26">
        <v>27</v>
      </c>
      <c r="O126" s="26">
        <v>26</v>
      </c>
      <c r="P126" s="26"/>
      <c r="Q126">
        <v>124</v>
      </c>
      <c r="V126" s="5">
        <v>124</v>
      </c>
      <c r="W126" s="26">
        <v>21</v>
      </c>
      <c r="X126" s="26">
        <v>20</v>
      </c>
    </row>
    <row r="127" spans="1:24">
      <c r="A127" s="5">
        <v>125</v>
      </c>
      <c r="E127" s="25">
        <v>125</v>
      </c>
      <c r="F127" s="23"/>
      <c r="G127" s="23"/>
      <c r="I127" s="25">
        <v>125</v>
      </c>
      <c r="J127" s="25"/>
      <c r="K127" s="25"/>
      <c r="M127" s="26">
        <v>125</v>
      </c>
      <c r="Q127" s="26">
        <v>125</v>
      </c>
      <c r="V127" s="27">
        <v>125</v>
      </c>
    </row>
    <row r="128" spans="1:24">
      <c r="A128" s="5">
        <v>126</v>
      </c>
      <c r="C128">
        <v>18</v>
      </c>
      <c r="E128" s="25">
        <v>126</v>
      </c>
      <c r="F128" s="5">
        <v>25</v>
      </c>
      <c r="G128" s="5">
        <v>36</v>
      </c>
      <c r="I128" s="25">
        <v>126</v>
      </c>
      <c r="J128" s="25">
        <v>20</v>
      </c>
      <c r="K128" s="25">
        <v>16</v>
      </c>
      <c r="M128" s="26">
        <v>126</v>
      </c>
      <c r="N128" s="26">
        <v>25</v>
      </c>
      <c r="O128" s="26">
        <v>33</v>
      </c>
      <c r="P128" s="26"/>
      <c r="Q128">
        <v>126</v>
      </c>
      <c r="R128" s="26">
        <v>15</v>
      </c>
      <c r="S128" s="26">
        <v>38</v>
      </c>
      <c r="V128" s="5">
        <v>126</v>
      </c>
      <c r="W128" s="26">
        <v>16</v>
      </c>
      <c r="X128" s="26">
        <v>12</v>
      </c>
    </row>
    <row r="129" spans="1:24">
      <c r="A129" s="5">
        <v>127</v>
      </c>
      <c r="E129" s="25">
        <v>127</v>
      </c>
      <c r="F129" s="23"/>
      <c r="G129" s="23"/>
      <c r="I129" s="25">
        <v>127</v>
      </c>
      <c r="J129" s="25"/>
      <c r="K129" s="25"/>
      <c r="M129" s="26">
        <v>127</v>
      </c>
      <c r="Q129" s="26">
        <v>127</v>
      </c>
      <c r="V129" s="27">
        <v>127</v>
      </c>
    </row>
    <row r="130" spans="1:24">
      <c r="A130" s="5">
        <v>128</v>
      </c>
      <c r="C130">
        <v>17</v>
      </c>
      <c r="E130" s="25">
        <v>128</v>
      </c>
      <c r="F130" s="5">
        <v>21</v>
      </c>
      <c r="G130" s="5">
        <v>28</v>
      </c>
      <c r="I130" s="25">
        <v>128</v>
      </c>
      <c r="J130" s="25">
        <v>25</v>
      </c>
      <c r="K130" s="25">
        <v>20</v>
      </c>
      <c r="M130">
        <v>128</v>
      </c>
      <c r="N130" s="26">
        <v>27</v>
      </c>
      <c r="O130" s="26">
        <v>29</v>
      </c>
      <c r="P130" s="26"/>
      <c r="Q130">
        <v>128</v>
      </c>
      <c r="R130">
        <v>18</v>
      </c>
      <c r="S130">
        <v>30</v>
      </c>
      <c r="V130" s="5">
        <v>128</v>
      </c>
      <c r="W130" s="26">
        <v>17</v>
      </c>
      <c r="X130" s="26">
        <v>7</v>
      </c>
    </row>
    <row r="131" spans="1:24">
      <c r="A131" s="5">
        <v>129</v>
      </c>
      <c r="E131" s="25">
        <v>129</v>
      </c>
      <c r="F131" s="23"/>
      <c r="G131" s="23"/>
      <c r="I131" s="25">
        <v>129</v>
      </c>
      <c r="J131" s="25"/>
      <c r="K131" s="25"/>
      <c r="M131" s="26">
        <v>129</v>
      </c>
      <c r="Q131" s="26">
        <v>129</v>
      </c>
      <c r="V131" s="27">
        <v>129</v>
      </c>
    </row>
    <row r="132" spans="1:24">
      <c r="A132" s="5">
        <v>130</v>
      </c>
      <c r="C132">
        <v>51</v>
      </c>
      <c r="E132" s="25">
        <v>130</v>
      </c>
      <c r="F132" s="5">
        <v>32</v>
      </c>
      <c r="G132" s="5">
        <v>33</v>
      </c>
      <c r="I132" s="25">
        <v>130</v>
      </c>
      <c r="J132" s="25">
        <v>34</v>
      </c>
      <c r="K132" s="25">
        <v>37</v>
      </c>
      <c r="M132" s="26">
        <v>130</v>
      </c>
      <c r="N132" s="26">
        <v>35</v>
      </c>
      <c r="O132" s="26">
        <v>34</v>
      </c>
      <c r="P132" s="26"/>
      <c r="Q132">
        <v>130</v>
      </c>
      <c r="R132" s="26">
        <v>18</v>
      </c>
      <c r="S132" s="26">
        <v>41</v>
      </c>
      <c r="V132" s="5">
        <v>130</v>
      </c>
      <c r="W132" s="26">
        <v>24</v>
      </c>
      <c r="X132" s="26">
        <v>23</v>
      </c>
    </row>
    <row r="133" spans="1:24">
      <c r="A133" s="5">
        <v>131</v>
      </c>
      <c r="C133">
        <v>25</v>
      </c>
      <c r="E133" s="25">
        <v>131</v>
      </c>
      <c r="F133" s="5">
        <v>23</v>
      </c>
      <c r="G133" s="5">
        <v>26</v>
      </c>
      <c r="I133" s="25">
        <v>131</v>
      </c>
      <c r="J133" s="25">
        <v>18</v>
      </c>
      <c r="K133" s="25">
        <v>21</v>
      </c>
      <c r="M133">
        <v>131</v>
      </c>
      <c r="N133" s="26">
        <v>28</v>
      </c>
      <c r="O133" s="26">
        <v>33</v>
      </c>
      <c r="P133" s="26"/>
      <c r="Q133" s="26">
        <v>131</v>
      </c>
      <c r="R133" s="26">
        <v>17</v>
      </c>
      <c r="S133" s="26">
        <v>49</v>
      </c>
      <c r="V133" s="27">
        <v>131</v>
      </c>
      <c r="W133" s="26">
        <v>17</v>
      </c>
      <c r="X133" s="26">
        <v>17</v>
      </c>
    </row>
    <row r="134" spans="1:24">
      <c r="A134" s="5">
        <v>132</v>
      </c>
      <c r="C134">
        <v>54</v>
      </c>
      <c r="E134" s="25">
        <v>132</v>
      </c>
      <c r="F134" s="5">
        <v>12</v>
      </c>
      <c r="G134" s="5">
        <v>32</v>
      </c>
      <c r="I134" s="25">
        <v>132</v>
      </c>
      <c r="J134" s="25">
        <v>24</v>
      </c>
      <c r="K134" s="25">
        <v>28</v>
      </c>
      <c r="M134" s="26">
        <v>132</v>
      </c>
      <c r="N134" s="26">
        <v>25</v>
      </c>
      <c r="O134" s="26">
        <v>28</v>
      </c>
      <c r="P134" s="26"/>
      <c r="Q134">
        <v>132</v>
      </c>
      <c r="R134" s="26">
        <v>15</v>
      </c>
      <c r="S134" s="26">
        <v>21</v>
      </c>
      <c r="V134" s="5">
        <v>132</v>
      </c>
      <c r="W134" s="26">
        <v>15</v>
      </c>
      <c r="X134" s="26">
        <v>25</v>
      </c>
    </row>
    <row r="135" spans="1:24">
      <c r="A135" s="5">
        <v>133</v>
      </c>
      <c r="C135">
        <v>36</v>
      </c>
      <c r="E135" s="25">
        <v>133</v>
      </c>
      <c r="F135" s="5">
        <v>19</v>
      </c>
      <c r="G135" s="5">
        <v>17</v>
      </c>
      <c r="I135" s="25">
        <v>133</v>
      </c>
      <c r="J135" s="25">
        <v>26</v>
      </c>
      <c r="K135" s="25">
        <v>8</v>
      </c>
      <c r="M135" s="26">
        <v>133</v>
      </c>
      <c r="N135" s="26">
        <v>32</v>
      </c>
      <c r="O135" s="26">
        <v>14</v>
      </c>
      <c r="P135" s="26"/>
      <c r="Q135" s="26">
        <v>133</v>
      </c>
      <c r="R135" s="26">
        <v>12</v>
      </c>
      <c r="S135" s="26">
        <v>21</v>
      </c>
      <c r="V135" s="27">
        <v>133</v>
      </c>
      <c r="W135" s="26">
        <v>22</v>
      </c>
      <c r="X135" s="26">
        <v>12</v>
      </c>
    </row>
    <row r="136" spans="1:24">
      <c r="A136" s="5">
        <v>134</v>
      </c>
      <c r="E136" s="25">
        <v>134</v>
      </c>
      <c r="F136" s="23"/>
      <c r="G136" s="23"/>
      <c r="I136" s="25">
        <v>134</v>
      </c>
      <c r="J136" s="25"/>
      <c r="K136" s="25"/>
      <c r="M136">
        <v>134</v>
      </c>
      <c r="Q136">
        <v>134</v>
      </c>
      <c r="V136" s="5">
        <v>134</v>
      </c>
    </row>
    <row r="137" spans="1:24">
      <c r="A137" s="5">
        <v>135</v>
      </c>
      <c r="C137">
        <v>33</v>
      </c>
      <c r="E137" s="25">
        <v>135</v>
      </c>
      <c r="F137" s="5">
        <v>24</v>
      </c>
      <c r="G137" s="5">
        <v>28</v>
      </c>
      <c r="I137" s="25">
        <v>135</v>
      </c>
      <c r="J137" s="25">
        <v>27</v>
      </c>
      <c r="K137" s="25">
        <v>11</v>
      </c>
      <c r="M137" s="26">
        <v>135</v>
      </c>
      <c r="N137" s="26">
        <v>34</v>
      </c>
      <c r="O137" s="26">
        <v>27</v>
      </c>
      <c r="P137" s="26"/>
      <c r="Q137" s="26">
        <v>135</v>
      </c>
      <c r="R137" s="26">
        <v>19</v>
      </c>
      <c r="S137" s="26">
        <v>27</v>
      </c>
      <c r="V137" s="27">
        <v>135</v>
      </c>
      <c r="W137" s="26">
        <v>21</v>
      </c>
      <c r="X137" s="26">
        <v>12</v>
      </c>
    </row>
    <row r="138" spans="1:24">
      <c r="A138" s="5">
        <v>136</v>
      </c>
      <c r="C138">
        <v>36</v>
      </c>
      <c r="E138" s="25">
        <v>136</v>
      </c>
      <c r="F138" s="5">
        <v>25</v>
      </c>
      <c r="G138" s="5">
        <v>28</v>
      </c>
      <c r="I138" s="25">
        <v>136</v>
      </c>
      <c r="J138" s="25">
        <v>28</v>
      </c>
      <c r="K138" s="25">
        <v>29</v>
      </c>
      <c r="M138" s="26">
        <v>136</v>
      </c>
      <c r="N138" s="26">
        <v>32</v>
      </c>
      <c r="O138" s="26">
        <v>27</v>
      </c>
      <c r="P138" s="26"/>
      <c r="Q138">
        <v>136</v>
      </c>
      <c r="R138" s="26">
        <v>17</v>
      </c>
      <c r="S138" s="26">
        <v>31</v>
      </c>
      <c r="V138" s="5">
        <v>136</v>
      </c>
      <c r="W138" s="26">
        <v>23</v>
      </c>
      <c r="X138" s="26">
        <v>10</v>
      </c>
    </row>
    <row r="139" spans="1:24">
      <c r="A139" s="5">
        <v>137</v>
      </c>
      <c r="C139">
        <v>36</v>
      </c>
      <c r="E139" s="25">
        <v>137</v>
      </c>
      <c r="F139" s="5">
        <v>23</v>
      </c>
      <c r="G139" s="5">
        <v>31</v>
      </c>
      <c r="I139" s="25">
        <v>137</v>
      </c>
      <c r="J139" s="25">
        <v>28</v>
      </c>
      <c r="K139" s="25">
        <v>29</v>
      </c>
      <c r="M139">
        <v>137</v>
      </c>
      <c r="N139" s="26">
        <v>33</v>
      </c>
      <c r="O139" s="26">
        <v>33</v>
      </c>
      <c r="P139" s="26"/>
      <c r="Q139" s="26">
        <v>137</v>
      </c>
      <c r="R139" s="26">
        <v>17</v>
      </c>
      <c r="S139" s="26">
        <v>45</v>
      </c>
      <c r="V139" s="27">
        <v>137</v>
      </c>
      <c r="W139" s="26">
        <v>15</v>
      </c>
      <c r="X139" s="26"/>
    </row>
    <row r="140" spans="1:24">
      <c r="A140" s="5">
        <v>138</v>
      </c>
      <c r="C140">
        <v>23</v>
      </c>
      <c r="E140" s="25">
        <v>138</v>
      </c>
      <c r="F140" s="24">
        <v>22</v>
      </c>
      <c r="G140" s="24">
        <v>22</v>
      </c>
      <c r="I140" s="25">
        <v>138</v>
      </c>
      <c r="J140" s="25">
        <v>20</v>
      </c>
      <c r="K140" s="25">
        <v>8</v>
      </c>
      <c r="M140" s="26">
        <v>138</v>
      </c>
      <c r="N140" s="26">
        <v>25</v>
      </c>
      <c r="O140" s="26">
        <v>24</v>
      </c>
      <c r="P140" s="26"/>
      <c r="Q140" s="26">
        <v>138</v>
      </c>
      <c r="R140" s="26">
        <v>17</v>
      </c>
      <c r="S140" s="26">
        <v>26</v>
      </c>
      <c r="V140" s="27">
        <v>138</v>
      </c>
      <c r="W140" s="26">
        <v>15</v>
      </c>
      <c r="X140" s="26">
        <v>20</v>
      </c>
    </row>
    <row r="141" spans="1:24">
      <c r="A141" s="5">
        <v>139</v>
      </c>
      <c r="E141" s="25">
        <v>139</v>
      </c>
      <c r="F141" s="23"/>
      <c r="G141" s="23"/>
      <c r="I141" s="25">
        <v>139</v>
      </c>
      <c r="J141" s="25"/>
      <c r="K141" s="25"/>
      <c r="M141" s="26">
        <v>139</v>
      </c>
      <c r="Q141" s="26">
        <v>139</v>
      </c>
      <c r="V141" s="27">
        <v>139</v>
      </c>
    </row>
    <row r="142" spans="1:24">
      <c r="A142" s="5">
        <v>140</v>
      </c>
      <c r="E142" s="25">
        <v>140</v>
      </c>
      <c r="F142" s="23"/>
      <c r="G142" s="23"/>
      <c r="I142" s="25">
        <v>140</v>
      </c>
      <c r="J142" s="25"/>
      <c r="K142" s="25"/>
      <c r="M142">
        <v>140</v>
      </c>
      <c r="Q142">
        <v>140</v>
      </c>
      <c r="V142" s="5">
        <v>140</v>
      </c>
    </row>
    <row r="143" spans="1:24">
      <c r="A143" s="5">
        <v>141</v>
      </c>
      <c r="E143" s="25">
        <v>141</v>
      </c>
      <c r="F143" s="23"/>
      <c r="G143" s="23"/>
      <c r="I143" s="25">
        <v>141</v>
      </c>
      <c r="J143" s="25"/>
      <c r="K143" s="25"/>
      <c r="M143" s="26">
        <v>141</v>
      </c>
      <c r="Q143" s="26">
        <v>141</v>
      </c>
      <c r="V143" s="27">
        <v>141</v>
      </c>
    </row>
    <row r="144" spans="1:24">
      <c r="A144" s="5">
        <v>142</v>
      </c>
      <c r="C144">
        <v>33</v>
      </c>
      <c r="E144" s="25">
        <v>142</v>
      </c>
      <c r="F144" s="5">
        <v>19</v>
      </c>
      <c r="G144" s="5">
        <v>24</v>
      </c>
      <c r="I144" s="25">
        <v>142</v>
      </c>
      <c r="J144" s="25">
        <v>22</v>
      </c>
      <c r="K144" s="25">
        <v>30</v>
      </c>
      <c r="M144" s="26">
        <v>142</v>
      </c>
      <c r="N144" s="26">
        <v>31</v>
      </c>
      <c r="O144" s="26">
        <v>25</v>
      </c>
      <c r="P144" s="26"/>
      <c r="Q144">
        <v>142</v>
      </c>
      <c r="V144" s="5">
        <v>142</v>
      </c>
      <c r="W144">
        <v>18</v>
      </c>
      <c r="X144">
        <v>21</v>
      </c>
    </row>
    <row r="145" spans="1:24">
      <c r="A145" s="5">
        <v>143</v>
      </c>
      <c r="E145" s="25">
        <v>143</v>
      </c>
      <c r="F145" s="23"/>
      <c r="G145" s="23"/>
      <c r="I145" s="25">
        <v>143</v>
      </c>
      <c r="J145" s="25"/>
      <c r="K145" s="25"/>
      <c r="M145" s="26">
        <v>143</v>
      </c>
      <c r="Q145" s="26">
        <v>143</v>
      </c>
      <c r="V145" s="27">
        <v>143</v>
      </c>
    </row>
    <row r="146" spans="1:24">
      <c r="A146" s="5">
        <v>144</v>
      </c>
      <c r="C146">
        <v>54</v>
      </c>
      <c r="E146" s="25">
        <v>144</v>
      </c>
      <c r="F146" s="5">
        <v>24</v>
      </c>
      <c r="G146" s="5">
        <v>36</v>
      </c>
      <c r="I146" s="25">
        <v>144</v>
      </c>
      <c r="J146" s="25">
        <v>31</v>
      </c>
      <c r="K146" s="25">
        <v>37</v>
      </c>
      <c r="M146">
        <v>144</v>
      </c>
      <c r="N146" s="26">
        <v>29</v>
      </c>
      <c r="O146" s="26">
        <v>37</v>
      </c>
      <c r="P146" s="26"/>
      <c r="Q146">
        <v>144</v>
      </c>
      <c r="R146">
        <v>15</v>
      </c>
      <c r="S146">
        <v>49</v>
      </c>
      <c r="V146" s="5">
        <v>144</v>
      </c>
      <c r="W146">
        <v>24</v>
      </c>
      <c r="X146">
        <v>38</v>
      </c>
    </row>
    <row r="147" spans="1:24">
      <c r="A147" s="5">
        <v>145</v>
      </c>
      <c r="C147">
        <v>23</v>
      </c>
      <c r="E147" s="25">
        <v>145</v>
      </c>
      <c r="F147" s="5">
        <v>24</v>
      </c>
      <c r="G147" s="5">
        <v>35</v>
      </c>
      <c r="I147" s="25">
        <v>145</v>
      </c>
      <c r="J147" s="25">
        <v>27</v>
      </c>
      <c r="K147" s="25">
        <v>8</v>
      </c>
      <c r="M147" s="26">
        <v>145</v>
      </c>
      <c r="N147" s="26">
        <v>28</v>
      </c>
      <c r="O147" s="26">
        <v>29</v>
      </c>
      <c r="P147" s="26"/>
      <c r="Q147" s="26">
        <v>145</v>
      </c>
      <c r="R147" s="26">
        <v>13</v>
      </c>
      <c r="S147" s="26">
        <v>31</v>
      </c>
      <c r="V147" s="27">
        <v>145</v>
      </c>
      <c r="W147" s="26">
        <v>19</v>
      </c>
      <c r="X147" s="26">
        <v>23</v>
      </c>
    </row>
    <row r="148" spans="1:24">
      <c r="A148" s="5">
        <v>146</v>
      </c>
      <c r="C148">
        <v>33</v>
      </c>
      <c r="E148" s="25">
        <v>146</v>
      </c>
      <c r="F148" s="5">
        <v>16</v>
      </c>
      <c r="G148" s="5">
        <v>27</v>
      </c>
      <c r="I148" s="25">
        <v>146</v>
      </c>
      <c r="J148" s="25">
        <v>18</v>
      </c>
      <c r="K148" s="25">
        <v>14</v>
      </c>
      <c r="M148" s="26">
        <v>146</v>
      </c>
      <c r="N148" s="26">
        <v>22</v>
      </c>
      <c r="O148" s="26">
        <v>13</v>
      </c>
      <c r="P148" s="26"/>
      <c r="Q148">
        <v>146</v>
      </c>
      <c r="R148" s="26">
        <v>14</v>
      </c>
      <c r="S148" s="26">
        <v>31</v>
      </c>
      <c r="V148" s="5">
        <v>146</v>
      </c>
      <c r="W148" s="26">
        <v>14</v>
      </c>
      <c r="X148" s="26">
        <v>14</v>
      </c>
    </row>
    <row r="149" spans="1:24">
      <c r="A149" s="5">
        <v>147</v>
      </c>
      <c r="E149" s="25">
        <v>147</v>
      </c>
      <c r="F149" s="23"/>
      <c r="G149" s="23"/>
      <c r="I149" s="25">
        <v>147</v>
      </c>
      <c r="J149" s="25"/>
      <c r="K149" s="25"/>
      <c r="M149">
        <v>147</v>
      </c>
      <c r="Q149" s="26">
        <v>147</v>
      </c>
      <c r="V149" s="27">
        <v>147</v>
      </c>
    </row>
    <row r="150" spans="1:24">
      <c r="A150" s="5">
        <v>148</v>
      </c>
      <c r="C150">
        <v>33</v>
      </c>
      <c r="E150" s="25">
        <v>148</v>
      </c>
      <c r="F150" s="5">
        <v>15</v>
      </c>
      <c r="G150" s="5">
        <v>38</v>
      </c>
      <c r="I150" s="25">
        <v>148</v>
      </c>
      <c r="J150" s="25">
        <v>21</v>
      </c>
      <c r="K150" s="25">
        <v>31</v>
      </c>
      <c r="M150" s="26">
        <v>148</v>
      </c>
      <c r="N150" s="26">
        <v>24</v>
      </c>
      <c r="O150" s="26">
        <v>18</v>
      </c>
      <c r="P150" s="26"/>
      <c r="Q150">
        <v>148</v>
      </c>
      <c r="R150" s="26">
        <v>14</v>
      </c>
      <c r="S150" s="26">
        <v>50</v>
      </c>
      <c r="V150" s="5">
        <v>148</v>
      </c>
      <c r="W150" s="26">
        <v>19</v>
      </c>
      <c r="X150" s="26">
        <v>24</v>
      </c>
    </row>
    <row r="151" spans="1:24">
      <c r="A151" s="5">
        <v>149</v>
      </c>
      <c r="C151">
        <v>20</v>
      </c>
      <c r="E151" s="25">
        <v>149</v>
      </c>
      <c r="F151" s="5">
        <v>17</v>
      </c>
      <c r="G151" s="5">
        <v>24</v>
      </c>
      <c r="I151" s="25">
        <v>149</v>
      </c>
      <c r="J151" s="25">
        <v>20</v>
      </c>
      <c r="K151" s="25">
        <v>24</v>
      </c>
      <c r="M151" s="26">
        <v>149</v>
      </c>
      <c r="N151" s="26">
        <v>22</v>
      </c>
      <c r="O151" s="26">
        <v>27</v>
      </c>
      <c r="P151" s="26"/>
      <c r="Q151" s="26">
        <v>149</v>
      </c>
      <c r="R151" s="26">
        <v>16</v>
      </c>
      <c r="S151" s="26">
        <v>36</v>
      </c>
      <c r="V151" s="27">
        <v>149</v>
      </c>
      <c r="W151" s="26">
        <v>23</v>
      </c>
      <c r="X151" s="26">
        <v>22</v>
      </c>
    </row>
    <row r="152" spans="1:24">
      <c r="A152" s="5">
        <v>150</v>
      </c>
      <c r="C152">
        <v>10</v>
      </c>
      <c r="E152" s="25">
        <v>150</v>
      </c>
      <c r="F152" s="5">
        <v>18</v>
      </c>
      <c r="G152" s="5">
        <v>26</v>
      </c>
      <c r="I152" s="25">
        <v>150</v>
      </c>
      <c r="J152" s="25">
        <v>17</v>
      </c>
      <c r="K152" s="25">
        <v>10</v>
      </c>
      <c r="M152">
        <v>150</v>
      </c>
      <c r="N152" s="26">
        <v>24</v>
      </c>
      <c r="O152" s="26">
        <v>24</v>
      </c>
      <c r="P152" s="26"/>
      <c r="Q152">
        <v>150</v>
      </c>
      <c r="R152" s="26">
        <v>14</v>
      </c>
      <c r="S152" s="26">
        <v>26</v>
      </c>
      <c r="V152" s="5">
        <v>150</v>
      </c>
      <c r="W152" s="26">
        <v>20</v>
      </c>
      <c r="X152" s="26">
        <v>24</v>
      </c>
    </row>
  </sheetData>
  <mergeCells count="6">
    <mergeCell ref="V1:X1"/>
    <mergeCell ref="A1:C1"/>
    <mergeCell ref="E1:G1"/>
    <mergeCell ref="I1:K1"/>
    <mergeCell ref="M1:O1"/>
    <mergeCell ref="Q1:S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2"/>
  <sheetViews>
    <sheetView view="pageLayout" topLeftCell="A3" workbookViewId="0">
      <selection activeCell="F19" sqref="F19"/>
    </sheetView>
  </sheetViews>
  <sheetFormatPr defaultColWidth="9" defaultRowHeight="15"/>
  <cols>
    <col min="2" max="2" width="12.140625" customWidth="1"/>
    <col min="4" max="4" width="30.42578125" customWidth="1"/>
    <col min="5" max="5" width="10" customWidth="1"/>
    <col min="6" max="7" width="16.140625" customWidth="1"/>
  </cols>
  <sheetData>
    <row r="1" spans="1:12" ht="27.75">
      <c r="C1" s="288" t="str">
        <f>Result!G1</f>
        <v>Govt. Jasmuddin Kazi Abdul Gani College</v>
      </c>
      <c r="D1" s="288"/>
      <c r="E1" s="288"/>
      <c r="F1" s="288"/>
      <c r="G1" s="288"/>
      <c r="H1" s="288"/>
      <c r="I1" s="288"/>
    </row>
    <row r="2" spans="1:12" ht="15.75">
      <c r="A2" s="8"/>
      <c r="B2" s="9"/>
      <c r="C2" s="10"/>
      <c r="D2" s="289" t="str">
        <f>Result!G2</f>
        <v>Patgram, Lalmonirhat</v>
      </c>
      <c r="E2" s="289"/>
      <c r="F2" s="289"/>
      <c r="G2" s="289"/>
      <c r="H2" s="289"/>
      <c r="I2" s="11"/>
    </row>
    <row r="3" spans="1:12" ht="9.75" customHeight="1">
      <c r="C3" s="12"/>
      <c r="D3" s="12"/>
      <c r="E3" s="12"/>
      <c r="F3" s="12"/>
      <c r="G3" s="12"/>
      <c r="H3" s="12"/>
      <c r="I3" s="12"/>
    </row>
    <row r="4" spans="1:12" ht="21.75">
      <c r="C4" s="12"/>
      <c r="D4" s="290" t="str">
        <f>Result!G3</f>
        <v>Class XI Annual Examination Result 2025</v>
      </c>
      <c r="E4" s="290"/>
      <c r="F4" s="290"/>
      <c r="G4" s="290"/>
      <c r="H4" s="290"/>
      <c r="I4" s="12"/>
    </row>
    <row r="5" spans="1:12" ht="8.25" customHeight="1">
      <c r="C5" s="12"/>
      <c r="D5" s="12"/>
      <c r="E5" s="12"/>
      <c r="F5" s="12"/>
      <c r="G5" s="12"/>
      <c r="H5" s="12"/>
      <c r="I5" s="12"/>
    </row>
    <row r="6" spans="1:12" ht="27.75">
      <c r="C6" s="12"/>
      <c r="D6" s="288">
        <f>Result!L4</f>
        <v>0</v>
      </c>
      <c r="E6" s="288"/>
      <c r="F6" s="288"/>
      <c r="G6" s="288"/>
      <c r="H6" s="12"/>
      <c r="I6" s="12"/>
    </row>
    <row r="8" spans="1:12" ht="15.75">
      <c r="B8" s="13" t="s">
        <v>82</v>
      </c>
      <c r="C8" s="13" t="s">
        <v>83</v>
      </c>
      <c r="D8" s="13" t="s">
        <v>84</v>
      </c>
      <c r="E8" s="13" t="s">
        <v>85</v>
      </c>
      <c r="F8" s="13" t="s">
        <v>86</v>
      </c>
      <c r="G8" s="13" t="s">
        <v>87</v>
      </c>
    </row>
    <row r="9" spans="1:12" ht="15.75">
      <c r="A9" s="14"/>
      <c r="B9" s="287" t="s">
        <v>88</v>
      </c>
      <c r="C9" s="4">
        <v>1</v>
      </c>
      <c r="D9" s="15" t="s">
        <v>89</v>
      </c>
      <c r="E9" s="4">
        <v>90</v>
      </c>
      <c r="F9" s="16">
        <v>4.17</v>
      </c>
      <c r="G9" s="13" t="s">
        <v>90</v>
      </c>
    </row>
    <row r="10" spans="1:12" ht="15.75">
      <c r="A10" s="14"/>
      <c r="B10" s="287"/>
      <c r="C10" s="4">
        <v>2</v>
      </c>
      <c r="D10" s="15" t="s">
        <v>91</v>
      </c>
      <c r="E10" s="4">
        <v>69</v>
      </c>
      <c r="F10" s="16">
        <v>4</v>
      </c>
      <c r="G10" s="13" t="s">
        <v>92</v>
      </c>
      <c r="J10" s="19"/>
      <c r="K10" s="17">
        <v>110</v>
      </c>
      <c r="L10" s="16">
        <v>5</v>
      </c>
    </row>
    <row r="11" spans="1:12" ht="15.75">
      <c r="B11" s="287"/>
      <c r="C11" s="4">
        <v>3</v>
      </c>
      <c r="D11" s="15" t="s">
        <v>93</v>
      </c>
      <c r="E11" s="4">
        <v>35</v>
      </c>
      <c r="F11" s="16">
        <v>3.75</v>
      </c>
      <c r="G11" s="13" t="s">
        <v>94</v>
      </c>
    </row>
    <row r="12" spans="1:12" ht="15.75">
      <c r="B12" s="286" t="s">
        <v>37</v>
      </c>
      <c r="C12" s="17">
        <v>1</v>
      </c>
      <c r="D12" s="18" t="s">
        <v>95</v>
      </c>
      <c r="E12" s="17">
        <v>136</v>
      </c>
      <c r="F12" s="16">
        <v>4.67</v>
      </c>
      <c r="G12" s="19" t="s">
        <v>90</v>
      </c>
    </row>
    <row r="13" spans="1:12" ht="15.75">
      <c r="B13" s="286"/>
      <c r="C13" s="17">
        <v>2</v>
      </c>
      <c r="D13" s="18" t="s">
        <v>96</v>
      </c>
      <c r="E13" s="17">
        <v>23</v>
      </c>
      <c r="F13" s="16">
        <v>4.58</v>
      </c>
      <c r="G13" s="19" t="s">
        <v>92</v>
      </c>
    </row>
    <row r="14" spans="1:12" ht="15.75">
      <c r="B14" s="286"/>
      <c r="C14" s="17">
        <v>3</v>
      </c>
      <c r="D14" s="18" t="s">
        <v>97</v>
      </c>
      <c r="E14" s="17">
        <v>110</v>
      </c>
      <c r="F14" s="16">
        <v>4.42</v>
      </c>
      <c r="G14" s="19" t="s">
        <v>94</v>
      </c>
    </row>
    <row r="15" spans="1:12" ht="15.75">
      <c r="B15" s="287" t="s">
        <v>59</v>
      </c>
      <c r="C15" s="4">
        <v>1</v>
      </c>
      <c r="D15" s="15" t="s">
        <v>98</v>
      </c>
      <c r="E15" s="4">
        <v>1</v>
      </c>
      <c r="F15" s="16">
        <v>2.67</v>
      </c>
      <c r="G15" s="13" t="s">
        <v>90</v>
      </c>
    </row>
    <row r="16" spans="1:12" ht="15.75">
      <c r="B16" s="287"/>
      <c r="C16" s="4"/>
      <c r="D16" s="13"/>
      <c r="E16" s="13"/>
      <c r="F16" s="16"/>
      <c r="G16" s="13" t="s">
        <v>92</v>
      </c>
    </row>
    <row r="17" spans="2:7" ht="15.75">
      <c r="B17" s="287"/>
      <c r="C17" s="4"/>
      <c r="D17" s="13"/>
      <c r="E17" s="13"/>
      <c r="F17" s="16"/>
      <c r="G17" s="13" t="s">
        <v>94</v>
      </c>
    </row>
    <row r="22" spans="2:7" ht="15.75">
      <c r="C22" s="12" t="s">
        <v>99</v>
      </c>
      <c r="D22" s="12"/>
      <c r="E22" s="12"/>
      <c r="F22" s="12"/>
      <c r="G22" s="12" t="s">
        <v>100</v>
      </c>
    </row>
  </sheetData>
  <mergeCells count="7">
    <mergeCell ref="B12:B14"/>
    <mergeCell ref="B15:B17"/>
    <mergeCell ref="C1:I1"/>
    <mergeCell ref="D2:H2"/>
    <mergeCell ref="D4:H4"/>
    <mergeCell ref="D6:G6"/>
    <mergeCell ref="B9:B11"/>
  </mergeCells>
  <pageMargins left="0.55208333333333304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3:I4"/>
  <sheetViews>
    <sheetView workbookViewId="0">
      <selection activeCell="G5" sqref="G5"/>
    </sheetView>
  </sheetViews>
  <sheetFormatPr defaultColWidth="9" defaultRowHeight="15"/>
  <sheetData>
    <row r="3" spans="3:9">
      <c r="C3" t="s">
        <v>1</v>
      </c>
      <c r="D3" t="s">
        <v>1</v>
      </c>
      <c r="E3" t="s">
        <v>2</v>
      </c>
      <c r="F3" t="s">
        <v>43</v>
      </c>
      <c r="G3" t="s">
        <v>101</v>
      </c>
      <c r="H3" t="s">
        <v>102</v>
      </c>
      <c r="I3" t="s">
        <v>103</v>
      </c>
    </row>
    <row r="4" spans="3:9">
      <c r="C4" s="7">
        <v>100</v>
      </c>
      <c r="D4" s="7">
        <v>100</v>
      </c>
      <c r="E4" s="7">
        <v>100</v>
      </c>
      <c r="F4" s="7">
        <v>100</v>
      </c>
      <c r="G4" s="7">
        <v>75</v>
      </c>
      <c r="H4" s="7">
        <v>100</v>
      </c>
      <c r="I4" s="7">
        <v>100</v>
      </c>
    </row>
  </sheetData>
  <dataValidations count="2">
    <dataValidation type="list" allowBlank="1" showInputMessage="1" showErrorMessage="1" sqref="C4:F4 H4:I4">
      <formula1>"100,50"</formula1>
    </dataValidation>
    <dataValidation type="list" allowBlank="1" showInputMessage="1" showErrorMessage="1" sqref="G4">
      <formula1>"75,50"</formula1>
    </dataValidation>
  </dataValidation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G1:L9"/>
  <sheetViews>
    <sheetView workbookViewId="0">
      <selection activeCell="L3" sqref="L3"/>
    </sheetView>
  </sheetViews>
  <sheetFormatPr defaultColWidth="9" defaultRowHeight="15"/>
  <cols>
    <col min="11" max="11" width="12" customWidth="1"/>
  </cols>
  <sheetData>
    <row r="1" spans="7:12">
      <c r="G1" s="284" t="s">
        <v>104</v>
      </c>
      <c r="H1" s="284"/>
      <c r="I1" s="284"/>
      <c r="J1" s="284"/>
      <c r="K1" s="284"/>
      <c r="L1" s="284"/>
    </row>
    <row r="2" spans="7:12">
      <c r="G2" s="231" t="s">
        <v>105</v>
      </c>
      <c r="H2" s="231"/>
      <c r="I2" s="231" t="s">
        <v>106</v>
      </c>
      <c r="J2" s="231"/>
      <c r="K2" s="6"/>
      <c r="L2" s="6"/>
    </row>
    <row r="3" spans="7:12">
      <c r="G3" s="6" t="s">
        <v>11</v>
      </c>
      <c r="H3" s="6" t="s">
        <v>12</v>
      </c>
      <c r="I3" s="6" t="s">
        <v>11</v>
      </c>
      <c r="J3" s="6" t="s">
        <v>12</v>
      </c>
      <c r="K3" s="6" t="s">
        <v>107</v>
      </c>
      <c r="L3" s="6" t="s">
        <v>108</v>
      </c>
    </row>
    <row r="6" spans="7:12">
      <c r="L6" t="s">
        <v>0</v>
      </c>
    </row>
    <row r="9" spans="7:12">
      <c r="L9" t="s">
        <v>0</v>
      </c>
    </row>
  </sheetData>
  <mergeCells count="3">
    <mergeCell ref="G1:L1"/>
    <mergeCell ref="G2:H2"/>
    <mergeCell ref="I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view="pageLayout" workbookViewId="0">
      <selection activeCell="H6" sqref="H6"/>
    </sheetView>
  </sheetViews>
  <sheetFormatPr defaultColWidth="9" defaultRowHeight="15"/>
  <cols>
    <col min="1" max="1" width="13.5703125" customWidth="1"/>
  </cols>
  <sheetData>
    <row r="1" spans="1:6" ht="15.75">
      <c r="A1" s="2" t="s">
        <v>82</v>
      </c>
      <c r="B1" s="3" t="s">
        <v>109</v>
      </c>
      <c r="C1" s="3" t="s">
        <v>110</v>
      </c>
      <c r="D1" s="3" t="s">
        <v>111</v>
      </c>
      <c r="E1" s="3" t="s">
        <v>112</v>
      </c>
      <c r="F1" s="3" t="s">
        <v>113</v>
      </c>
    </row>
    <row r="2" spans="1:6" ht="15.75">
      <c r="A2" s="287" t="s">
        <v>54</v>
      </c>
      <c r="B2" s="3"/>
      <c r="C2" s="4">
        <v>1</v>
      </c>
      <c r="D2" s="3">
        <f>VLOOKUP(C2,Result!A$6:AN$180,2)</f>
        <v>0</v>
      </c>
      <c r="E2" s="3" t="e">
        <f>VLOOKUP(D2,Result!C6:AO180,23)</f>
        <v>#N/A</v>
      </c>
      <c r="F2" s="3"/>
    </row>
    <row r="3" spans="1:6" ht="15.75">
      <c r="A3" s="287"/>
      <c r="B3" s="3"/>
      <c r="C3" s="4">
        <v>2</v>
      </c>
      <c r="D3" s="3">
        <f>VLOOKUP(C3,Result!A$6:AN$180,2)</f>
        <v>0</v>
      </c>
      <c r="E3" s="3" t="e">
        <f>VLOOKUP(D3,Result!C7:AO181,23)</f>
        <v>#N/A</v>
      </c>
      <c r="F3" s="3"/>
    </row>
    <row r="4" spans="1:6" ht="15.75">
      <c r="A4" s="287"/>
      <c r="B4" s="3"/>
      <c r="C4" s="4">
        <v>3</v>
      </c>
      <c r="D4" s="3">
        <f>VLOOKUP(C4,Result!A$6:AN$180,2)</f>
        <v>0</v>
      </c>
      <c r="E4" s="3" t="e">
        <f>VLOOKUP(D4,Result!C8:AO182,23)</f>
        <v>#N/A</v>
      </c>
      <c r="F4" s="3"/>
    </row>
    <row r="5" spans="1:6" ht="15.75">
      <c r="A5" s="287" t="s">
        <v>37</v>
      </c>
      <c r="B5" s="3"/>
      <c r="C5" s="4">
        <v>1</v>
      </c>
      <c r="D5" s="3"/>
      <c r="E5" s="3"/>
      <c r="F5" s="3"/>
    </row>
    <row r="6" spans="1:6" ht="15.75">
      <c r="A6" s="287"/>
      <c r="B6" s="3"/>
      <c r="C6" s="4">
        <v>2</v>
      </c>
      <c r="D6" s="3"/>
      <c r="E6" s="3"/>
      <c r="F6" s="3"/>
    </row>
    <row r="7" spans="1:6" ht="15.75">
      <c r="A7" s="287"/>
      <c r="B7" s="3"/>
      <c r="C7" s="4">
        <v>3</v>
      </c>
      <c r="D7" s="3"/>
      <c r="E7" s="3"/>
      <c r="F7" s="3"/>
    </row>
    <row r="8" spans="1:6" ht="15.75">
      <c r="A8" s="287" t="s">
        <v>59</v>
      </c>
      <c r="B8" s="3"/>
      <c r="C8" s="4">
        <v>1</v>
      </c>
      <c r="D8" s="3"/>
      <c r="E8" s="3"/>
      <c r="F8" s="3"/>
    </row>
    <row r="9" spans="1:6" ht="15.75">
      <c r="A9" s="287"/>
      <c r="B9" s="3"/>
      <c r="C9" s="4">
        <v>2</v>
      </c>
      <c r="D9" s="3"/>
      <c r="E9" s="3"/>
      <c r="F9" s="3"/>
    </row>
    <row r="10" spans="1:6" ht="15.75">
      <c r="A10" s="287"/>
      <c r="B10" s="3"/>
      <c r="C10" s="4">
        <v>3</v>
      </c>
      <c r="D10" s="3"/>
      <c r="E10" s="3"/>
      <c r="F10" s="3"/>
    </row>
  </sheetData>
  <mergeCells count="3">
    <mergeCell ref="A2:A4"/>
    <mergeCell ref="A5:A7"/>
    <mergeCell ref="A8:A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"/>
  <sheetViews>
    <sheetView view="pageLayout" workbookViewId="0"/>
  </sheetViews>
  <sheetFormatPr defaultColWidth="9" defaultRowHeight="15"/>
  <sheetData>
    <row r="2" spans="1:1">
      <c r="A2" t="s">
        <v>0</v>
      </c>
    </row>
  </sheetData>
  <pageMargins left="0.7" right="0.5625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P107"/>
  <sheetViews>
    <sheetView workbookViewId="0">
      <selection activeCell="G15" sqref="G15 G15"/>
    </sheetView>
  </sheetViews>
  <sheetFormatPr defaultColWidth="9" defaultRowHeight="15"/>
  <cols>
    <col min="7" max="7" width="13.42578125" customWidth="1"/>
    <col min="8" max="8" width="10.5703125" customWidth="1"/>
  </cols>
  <sheetData>
    <row r="1" spans="2:16">
      <c r="B1" t="s">
        <v>1</v>
      </c>
      <c r="C1" t="s">
        <v>2</v>
      </c>
      <c r="D1" t="s">
        <v>114</v>
      </c>
      <c r="E1" t="s">
        <v>115</v>
      </c>
      <c r="F1" t="s">
        <v>6</v>
      </c>
      <c r="G1" t="s">
        <v>116</v>
      </c>
      <c r="H1" t="s">
        <v>117</v>
      </c>
      <c r="M1" t="s">
        <v>26</v>
      </c>
      <c r="N1" t="s">
        <v>118</v>
      </c>
      <c r="O1" t="s">
        <v>28</v>
      </c>
      <c r="P1" t="s">
        <v>29</v>
      </c>
    </row>
    <row r="2" spans="2:16">
      <c r="B2" s="1">
        <v>2</v>
      </c>
      <c r="C2" s="1">
        <v>2</v>
      </c>
    </row>
    <row r="3" spans="2:16">
      <c r="B3" s="1">
        <v>16</v>
      </c>
      <c r="C3" s="1">
        <v>8</v>
      </c>
    </row>
    <row r="4" spans="2:16">
      <c r="B4" s="1">
        <v>19</v>
      </c>
      <c r="C4" s="1">
        <v>9</v>
      </c>
    </row>
    <row r="5" spans="2:16">
      <c r="B5" s="1">
        <v>21</v>
      </c>
      <c r="C5" s="1">
        <v>10</v>
      </c>
    </row>
    <row r="6" spans="2:16">
      <c r="B6" s="1">
        <v>22</v>
      </c>
      <c r="C6" s="1">
        <v>11</v>
      </c>
    </row>
    <row r="7" spans="2:16">
      <c r="B7" s="1">
        <v>28</v>
      </c>
      <c r="C7" s="1">
        <v>12</v>
      </c>
    </row>
    <row r="8" spans="2:16">
      <c r="B8" s="1">
        <v>29</v>
      </c>
      <c r="C8" s="1">
        <v>14</v>
      </c>
    </row>
    <row r="9" spans="2:16">
      <c r="B9" s="1">
        <v>30</v>
      </c>
      <c r="C9" s="1">
        <v>15</v>
      </c>
    </row>
    <row r="10" spans="2:16">
      <c r="B10" s="1">
        <v>32</v>
      </c>
      <c r="C10" s="1">
        <v>16</v>
      </c>
    </row>
    <row r="11" spans="2:16">
      <c r="B11" s="1">
        <v>33</v>
      </c>
      <c r="C11" s="1">
        <v>18</v>
      </c>
    </row>
    <row r="12" spans="2:16">
      <c r="B12" s="1">
        <v>37</v>
      </c>
      <c r="C12" s="1">
        <v>19</v>
      </c>
    </row>
    <row r="13" spans="2:16">
      <c r="B13" s="1">
        <v>41</v>
      </c>
      <c r="C13" s="1">
        <v>21</v>
      </c>
    </row>
    <row r="14" spans="2:16">
      <c r="B14" s="1">
        <v>43</v>
      </c>
      <c r="C14" s="1">
        <v>22</v>
      </c>
    </row>
    <row r="15" spans="2:16">
      <c r="B15" s="1">
        <v>46</v>
      </c>
      <c r="C15" s="1">
        <v>25</v>
      </c>
    </row>
    <row r="16" spans="2:16">
      <c r="B16" s="1">
        <v>47</v>
      </c>
      <c r="C16" s="1">
        <v>27</v>
      </c>
    </row>
    <row r="17" spans="2:3">
      <c r="B17" s="1">
        <v>51</v>
      </c>
      <c r="C17" s="1">
        <v>28</v>
      </c>
    </row>
    <row r="18" spans="2:3">
      <c r="B18" s="1">
        <v>52</v>
      </c>
      <c r="C18" s="1">
        <v>29</v>
      </c>
    </row>
    <row r="19" spans="2:3">
      <c r="B19" s="1">
        <v>59</v>
      </c>
      <c r="C19" s="1">
        <v>30</v>
      </c>
    </row>
    <row r="20" spans="2:3">
      <c r="B20" s="1">
        <v>63</v>
      </c>
      <c r="C20" s="1">
        <v>32</v>
      </c>
    </row>
    <row r="21" spans="2:3">
      <c r="B21" s="1">
        <v>64</v>
      </c>
      <c r="C21" s="1">
        <v>33</v>
      </c>
    </row>
    <row r="22" spans="2:3">
      <c r="B22" s="1">
        <v>73</v>
      </c>
      <c r="C22" s="1">
        <v>35</v>
      </c>
    </row>
    <row r="23" spans="2:3">
      <c r="B23" s="1">
        <v>78</v>
      </c>
      <c r="C23" s="1">
        <v>36</v>
      </c>
    </row>
    <row r="24" spans="2:3">
      <c r="B24" s="1">
        <v>94</v>
      </c>
      <c r="C24" s="1">
        <v>43</v>
      </c>
    </row>
    <row r="25" spans="2:3">
      <c r="B25" s="1">
        <v>98</v>
      </c>
      <c r="C25" s="1">
        <v>45</v>
      </c>
    </row>
    <row r="26" spans="2:3">
      <c r="B26" s="1">
        <v>106</v>
      </c>
      <c r="C26" s="1">
        <v>46</v>
      </c>
    </row>
    <row r="27" spans="2:3">
      <c r="B27" s="1">
        <v>117</v>
      </c>
      <c r="C27" s="1">
        <v>47</v>
      </c>
    </row>
    <row r="28" spans="2:3">
      <c r="B28" s="1">
        <v>118</v>
      </c>
      <c r="C28" s="1">
        <v>49</v>
      </c>
    </row>
    <row r="29" spans="2:3">
      <c r="B29" s="1">
        <v>119</v>
      </c>
      <c r="C29" s="1">
        <v>51</v>
      </c>
    </row>
    <row r="30" spans="2:3">
      <c r="B30" s="1">
        <v>121</v>
      </c>
      <c r="C30" s="1">
        <v>53</v>
      </c>
    </row>
    <row r="31" spans="2:3">
      <c r="B31" s="1">
        <v>122</v>
      </c>
      <c r="C31" s="1">
        <v>54</v>
      </c>
    </row>
    <row r="32" spans="2:3">
      <c r="B32" s="1">
        <v>123</v>
      </c>
      <c r="C32" s="1">
        <v>55</v>
      </c>
    </row>
    <row r="33" spans="2:3">
      <c r="B33" s="1">
        <v>127</v>
      </c>
      <c r="C33" s="1">
        <v>56</v>
      </c>
    </row>
    <row r="34" spans="2:3">
      <c r="B34" s="1">
        <v>130</v>
      </c>
      <c r="C34" s="1">
        <v>57</v>
      </c>
    </row>
    <row r="35" spans="2:3">
      <c r="B35" s="1">
        <v>132</v>
      </c>
      <c r="C35" s="1">
        <v>58</v>
      </c>
    </row>
    <row r="36" spans="2:3">
      <c r="B36" s="1">
        <v>137</v>
      </c>
      <c r="C36" s="1">
        <v>59</v>
      </c>
    </row>
    <row r="37" spans="2:3">
      <c r="B37" s="1">
        <v>139</v>
      </c>
      <c r="C37" s="1">
        <v>60</v>
      </c>
    </row>
    <row r="38" spans="2:3">
      <c r="B38" s="1">
        <v>140</v>
      </c>
      <c r="C38" s="1">
        <v>61</v>
      </c>
    </row>
    <row r="39" spans="2:3">
      <c r="B39" s="1">
        <v>142</v>
      </c>
      <c r="C39" s="1">
        <v>62</v>
      </c>
    </row>
    <row r="40" spans="2:3">
      <c r="B40" s="1">
        <v>146</v>
      </c>
      <c r="C40" s="1">
        <v>63</v>
      </c>
    </row>
    <row r="41" spans="2:3">
      <c r="B41" s="1">
        <v>150</v>
      </c>
      <c r="C41" s="1">
        <v>64</v>
      </c>
    </row>
    <row r="42" spans="2:3">
      <c r="B42" s="1">
        <v>152</v>
      </c>
      <c r="C42" s="1">
        <v>69</v>
      </c>
    </row>
    <row r="43" spans="2:3">
      <c r="B43" s="1">
        <v>156</v>
      </c>
      <c r="C43" s="1">
        <v>72</v>
      </c>
    </row>
    <row r="44" spans="2:3">
      <c r="B44" s="1">
        <v>158</v>
      </c>
      <c r="C44" s="1">
        <v>73</v>
      </c>
    </row>
    <row r="45" spans="2:3">
      <c r="B45" s="1">
        <v>159</v>
      </c>
      <c r="C45" s="1">
        <v>74</v>
      </c>
    </row>
    <row r="46" spans="2:3">
      <c r="B46" s="1">
        <v>162</v>
      </c>
      <c r="C46" s="1">
        <v>75</v>
      </c>
    </row>
    <row r="47" spans="2:3">
      <c r="B47" s="1">
        <v>164</v>
      </c>
      <c r="C47" s="1">
        <v>77</v>
      </c>
    </row>
    <row r="48" spans="2:3">
      <c r="B48" s="1">
        <v>165</v>
      </c>
      <c r="C48" s="1">
        <v>78</v>
      </c>
    </row>
    <row r="49" spans="2:3">
      <c r="B49" s="1">
        <v>166</v>
      </c>
      <c r="C49" s="1">
        <v>79</v>
      </c>
    </row>
    <row r="50" spans="2:3">
      <c r="B50" s="1">
        <v>167</v>
      </c>
      <c r="C50" s="1">
        <v>80</v>
      </c>
    </row>
    <row r="51" spans="2:3">
      <c r="B51" s="1">
        <v>168</v>
      </c>
      <c r="C51" s="1">
        <v>82</v>
      </c>
    </row>
    <row r="52" spans="2:3">
      <c r="B52" s="1">
        <v>170</v>
      </c>
      <c r="C52" s="1">
        <v>83</v>
      </c>
    </row>
    <row r="53" spans="2:3">
      <c r="B53" s="1">
        <v>173</v>
      </c>
      <c r="C53" s="1">
        <v>84</v>
      </c>
    </row>
    <row r="54" spans="2:3">
      <c r="C54" s="1">
        <v>85</v>
      </c>
    </row>
    <row r="55" spans="2:3">
      <c r="C55" s="1">
        <v>86</v>
      </c>
    </row>
    <row r="56" spans="2:3">
      <c r="C56" s="1">
        <v>87</v>
      </c>
    </row>
    <row r="57" spans="2:3">
      <c r="C57" s="1">
        <v>90</v>
      </c>
    </row>
    <row r="58" spans="2:3">
      <c r="C58" s="1">
        <v>91</v>
      </c>
    </row>
    <row r="59" spans="2:3">
      <c r="C59" s="1">
        <v>92</v>
      </c>
    </row>
    <row r="60" spans="2:3">
      <c r="C60" s="1">
        <v>93</v>
      </c>
    </row>
    <row r="61" spans="2:3">
      <c r="C61" s="1">
        <v>94</v>
      </c>
    </row>
    <row r="62" spans="2:3">
      <c r="C62" s="1">
        <v>95</v>
      </c>
    </row>
    <row r="63" spans="2:3">
      <c r="C63" s="1">
        <v>96</v>
      </c>
    </row>
    <row r="64" spans="2:3">
      <c r="C64" s="1">
        <v>97</v>
      </c>
    </row>
    <row r="65" spans="3:3">
      <c r="C65" s="1">
        <v>98</v>
      </c>
    </row>
    <row r="66" spans="3:3">
      <c r="C66" s="1">
        <v>101</v>
      </c>
    </row>
    <row r="67" spans="3:3">
      <c r="C67" s="1">
        <v>102</v>
      </c>
    </row>
    <row r="68" spans="3:3">
      <c r="C68" s="1">
        <v>104</v>
      </c>
    </row>
    <row r="69" spans="3:3">
      <c r="C69" s="1">
        <v>108</v>
      </c>
    </row>
    <row r="70" spans="3:3">
      <c r="C70" s="1">
        <v>109</v>
      </c>
    </row>
    <row r="71" spans="3:3">
      <c r="C71" s="1">
        <v>111</v>
      </c>
    </row>
    <row r="72" spans="3:3">
      <c r="C72" s="1">
        <v>112</v>
      </c>
    </row>
    <row r="73" spans="3:3">
      <c r="C73" s="1">
        <v>114</v>
      </c>
    </row>
    <row r="74" spans="3:3">
      <c r="C74" s="1">
        <v>115</v>
      </c>
    </row>
    <row r="75" spans="3:3">
      <c r="C75" s="1">
        <v>116</v>
      </c>
    </row>
    <row r="76" spans="3:3">
      <c r="C76" s="1">
        <v>117</v>
      </c>
    </row>
    <row r="77" spans="3:3">
      <c r="C77" s="1">
        <v>118</v>
      </c>
    </row>
    <row r="78" spans="3:3">
      <c r="C78" s="1">
        <v>119</v>
      </c>
    </row>
    <row r="79" spans="3:3">
      <c r="C79" s="1">
        <v>121</v>
      </c>
    </row>
    <row r="80" spans="3:3">
      <c r="C80" s="1">
        <v>122</v>
      </c>
    </row>
    <row r="81" spans="3:3">
      <c r="C81" s="1">
        <v>123</v>
      </c>
    </row>
    <row r="82" spans="3:3">
      <c r="C82" s="1">
        <v>127</v>
      </c>
    </row>
    <row r="83" spans="3:3">
      <c r="C83" s="1">
        <v>130</v>
      </c>
    </row>
    <row r="84" spans="3:3">
      <c r="C84" s="1">
        <v>131</v>
      </c>
    </row>
    <row r="85" spans="3:3">
      <c r="C85" s="1">
        <v>132</v>
      </c>
    </row>
    <row r="86" spans="3:3">
      <c r="C86" s="1">
        <v>134</v>
      </c>
    </row>
    <row r="87" spans="3:3">
      <c r="C87" s="1">
        <v>137</v>
      </c>
    </row>
    <row r="88" spans="3:3">
      <c r="C88" s="1">
        <v>139</v>
      </c>
    </row>
    <row r="89" spans="3:3">
      <c r="C89" s="1">
        <v>140</v>
      </c>
    </row>
    <row r="90" spans="3:3">
      <c r="C90" s="1">
        <v>147</v>
      </c>
    </row>
    <row r="91" spans="3:3">
      <c r="C91" s="1">
        <v>148</v>
      </c>
    </row>
    <row r="92" spans="3:3">
      <c r="C92" s="1">
        <v>149</v>
      </c>
    </row>
    <row r="93" spans="3:3">
      <c r="C93" s="1">
        <v>150</v>
      </c>
    </row>
    <row r="94" spans="3:3">
      <c r="C94" s="1">
        <v>152</v>
      </c>
    </row>
    <row r="95" spans="3:3">
      <c r="C95" s="1">
        <v>157</v>
      </c>
    </row>
    <row r="96" spans="3:3">
      <c r="C96" s="1">
        <v>158</v>
      </c>
    </row>
    <row r="97" spans="3:3">
      <c r="C97" s="1">
        <v>159</v>
      </c>
    </row>
    <row r="98" spans="3:3">
      <c r="C98" s="1">
        <v>160</v>
      </c>
    </row>
    <row r="99" spans="3:3">
      <c r="C99" s="1">
        <v>162</v>
      </c>
    </row>
    <row r="100" spans="3:3">
      <c r="C100" s="1">
        <v>164</v>
      </c>
    </row>
    <row r="101" spans="3:3">
      <c r="C101" s="1">
        <v>165</v>
      </c>
    </row>
    <row r="102" spans="3:3">
      <c r="C102" s="1">
        <v>167</v>
      </c>
    </row>
    <row r="103" spans="3:3">
      <c r="C103" s="1">
        <v>168</v>
      </c>
    </row>
    <row r="104" spans="3:3">
      <c r="C104" s="1">
        <v>170</v>
      </c>
    </row>
    <row r="105" spans="3:3">
      <c r="C105" s="1">
        <v>171</v>
      </c>
    </row>
    <row r="106" spans="3:3">
      <c r="C106" s="1">
        <v>172</v>
      </c>
    </row>
    <row r="107" spans="3:3">
      <c r="C107" s="1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Humanities</vt:lpstr>
      <vt:lpstr>B.Studies</vt:lpstr>
      <vt:lpstr>Science</vt:lpstr>
      <vt:lpstr>Result</vt:lpstr>
      <vt:lpstr>Grade</vt:lpstr>
      <vt:lpstr>SC </vt:lpstr>
      <vt:lpstr>BS</vt:lpstr>
      <vt:lpstr>HU</vt:lpstr>
      <vt:lpstr>Sheet1</vt:lpstr>
      <vt:lpstr>DATA</vt:lpstr>
      <vt:lpstr>MARKS PROCESSING</vt:lpstr>
      <vt:lpstr>Sheet2</vt:lpstr>
      <vt:lpstr>marks sheet</vt:lpstr>
      <vt:lpstr>Sheet3</vt:lpstr>
      <vt:lpstr>DBS</vt:lpstr>
      <vt:lpstr>DHU</vt:lpstr>
      <vt:lpstr>B.Studies!DSc</vt:lpstr>
      <vt:lpstr>Humanities!DSc</vt:lpstr>
      <vt:lpstr>DSc</vt:lpstr>
      <vt:lpstr>Result!Print_Area</vt:lpstr>
      <vt:lpstr>Result!Print_Titles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WALTON</cp:lastModifiedBy>
  <cp:lastPrinted>2025-07-15T11:29:58Z</cp:lastPrinted>
  <dcterms:created xsi:type="dcterms:W3CDTF">2022-05-09T06:33:00Z</dcterms:created>
  <dcterms:modified xsi:type="dcterms:W3CDTF">2025-07-16T05:53:55Z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C5C88076390D49BE90B64BFD319ED212_12</vt:lpwstr>
  </property>
  <property fmtid="{D5CDD505-2E9C-101B-9397-08002B2CF9AE}" pid="3" name="KSOProductBuildVer">
    <vt:lpwstr>1033-12.2.0.19805</vt:lpwstr>
  </property>
</Properties>
</file>